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ImprumutNou" sheetId="1" r:id="rId1"/>
  </sheets>
  <externalReferences>
    <externalReference r:id="rId2"/>
  </externalReferences>
  <definedNames>
    <definedName name="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G34" authorId="0">
      <text>
        <r>
          <rPr>
            <b/>
            <sz val="9"/>
            <rFont val="Tahoma"/>
            <charset val="134"/>
          </rPr>
          <t>Author:</t>
        </r>
        <r>
          <rPr>
            <sz val="9"/>
            <rFont val="Tahoma"/>
            <charset val="134"/>
          </rPr>
          <t xml:space="preserve">
aici formula bcr calculeaza dobanda pt 30 zile la sold de 14 mil, nu pastreaza formula de la tragerea anterioara </t>
        </r>
      </text>
    </comment>
  </commentList>
</comments>
</file>

<file path=xl/sharedStrings.xml><?xml version="1.0" encoding="utf-8"?>
<sst xmlns="http://schemas.openxmlformats.org/spreadsheetml/2006/main" count="28" uniqueCount="21">
  <si>
    <t>Valoare credit</t>
  </si>
  <si>
    <t>Data incepere contract</t>
  </si>
  <si>
    <t>Lei</t>
  </si>
  <si>
    <t>Marja</t>
  </si>
  <si>
    <t>Rambursari</t>
  </si>
  <si>
    <t>Comision de acordare</t>
  </si>
  <si>
    <t>Dobanzi</t>
  </si>
  <si>
    <t>Comision de gestiune</t>
  </si>
  <si>
    <t>pe luna</t>
  </si>
  <si>
    <t>Comisioane</t>
  </si>
  <si>
    <t>An</t>
  </si>
  <si>
    <t>Data</t>
  </si>
  <si>
    <t>Sold</t>
  </si>
  <si>
    <t>Trageri</t>
  </si>
  <si>
    <t>Dobanda marja</t>
  </si>
  <si>
    <t>Dobanda ROBOR</t>
  </si>
  <si>
    <t>ROBOR6M</t>
  </si>
  <si>
    <t>Curs euro</t>
  </si>
  <si>
    <t>Valoare estimata lei</t>
  </si>
  <si>
    <t>Valoare estimata euro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</si>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</sst>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0"/>
  </numFmts>
  <fonts count="26">
    <font>
      <sz val="11"/>
      <color theme="1"/>
      <name val="Calibri"/>
      <charset val="238"/>
      <scheme val="minor"/>
    </font>
    <font>
      <b/>
      <sz val="11"/>
      <color theme="1"/>
      <name val="Calibri"/>
      <charset val="134"/>
      <scheme val="minor"/>
    </font>
    <font>
      <sz val="11"/>
      <color rgb="FF00B050"/>
      <name val="Calibri"/>
      <charset val="238"/>
      <scheme val="minor"/>
    </font>
    <font>
      <sz val="1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10" fontId="0" fillId="0" borderId="0" xfId="0" applyNumberForma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58" fontId="0" fillId="0" borderId="0" xfId="0" applyNumberFormat="1" applyAlignment="1">
      <alignment horizontal="center"/>
    </xf>
    <xf numFmtId="58" fontId="0" fillId="0" borderId="0" xfId="0" applyNumberFormat="1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10" fontId="0" fillId="0" borderId="5" xfId="3" applyNumberFormat="1" applyFont="1" applyFill="1" applyBorder="1" applyAlignment="1">
      <alignment horizontal="center"/>
    </xf>
    <xf numFmtId="4" fontId="2" fillId="0" borderId="0" xfId="0" applyNumberFormat="1" applyFont="1"/>
    <xf numFmtId="4" fontId="3" fillId="0" borderId="0" xfId="0" applyNumberFormat="1" applyFont="1"/>
    <xf numFmtId="4" fontId="1" fillId="0" borderId="0" xfId="0" applyNumberFormat="1" applyFont="1"/>
    <xf numFmtId="178" fontId="0" fillId="0" borderId="0" xfId="0" applyNumberFormat="1"/>
    <xf numFmtId="58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/>
    <xf numFmtId="0" fontId="1" fillId="0" borderId="0" xfId="0" applyFont="1" applyAlignment="1">
      <alignment horizontal="center"/>
    </xf>
    <xf numFmtId="10" fontId="1" fillId="0" borderId="4" xfId="3" applyNumberFormat="1" applyFont="1" applyBorder="1" applyAlignment="1">
      <alignment horizontal="center"/>
    </xf>
    <xf numFmtId="10" fontId="0" fillId="0" borderId="0" xfId="3" applyNumberFormat="1" applyFont="1" applyAlignment="1">
      <alignment horizontal="center"/>
    </xf>
    <xf numFmtId="4" fontId="4" fillId="0" borderId="0" xfId="0" applyNumberFormat="1" applyFont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VMB%202\Desktop\Situatie_proiecte_PNR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iecteUE"/>
    </sheetNames>
    <sheetDataSet>
      <sheetData sheetId="0">
        <row r="18">
          <cell r="F18">
            <v>7377847.8275</v>
          </cell>
        </row>
        <row r="18">
          <cell r="I18">
            <v>13765169.33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G263"/>
  <sheetViews>
    <sheetView tabSelected="1" topLeftCell="A138" workbookViewId="0">
      <selection activeCell="L156" sqref="L156"/>
    </sheetView>
  </sheetViews>
  <sheetFormatPr defaultColWidth="9" defaultRowHeight="15"/>
  <cols>
    <col min="1" max="1" width="5.1047619047619" customWidth="1"/>
    <col min="2" max="2" width="8.88571428571429" style="1"/>
    <col min="3" max="3" width="14" customWidth="1"/>
    <col min="4" max="7" width="14.1047619047619" customWidth="1"/>
    <col min="8" max="9" width="14.1047619047619" hidden="1" customWidth="1"/>
    <col min="10" max="10" width="14.1047619047619" customWidth="1"/>
    <col min="11" max="11" width="10.8857142857143" customWidth="1"/>
    <col min="12" max="12" width="12.8571428571429"/>
    <col min="13" max="13" width="13.552380952381" customWidth="1"/>
    <col min="14" max="14" width="9" hidden="1" customWidth="1"/>
    <col min="15" max="15" width="12.6666666666667" hidden="1" customWidth="1"/>
    <col min="16" max="16" width="9" hidden="1" customWidth="1"/>
    <col min="17" max="17" width="10.1047619047619" hidden="1" customWidth="1"/>
    <col min="18" max="18" width="9" hidden="1" customWidth="1"/>
    <col min="19" max="19" width="11.4380952380952" hidden="1" customWidth="1"/>
    <col min="20" max="20" width="9" hidden="1" customWidth="1"/>
    <col min="21" max="21" width="12.8571428571429"/>
    <col min="23" max="23" width="10" customWidth="1"/>
    <col min="27" max="29" width="9.1047619047619" customWidth="1"/>
  </cols>
  <sheetData>
    <row r="2" spans="3:33">
      <c r="C2" s="2" t="s">
        <v>0</v>
      </c>
      <c r="D2" s="3">
        <f>E2+E3</f>
        <v>21143017.1575</v>
      </c>
      <c r="E2" s="3">
        <f>[1]ProiecteUE!$F$18</f>
        <v>7377847.8275</v>
      </c>
      <c r="G2" s="2" t="s">
        <v>1</v>
      </c>
      <c r="H2" s="2"/>
      <c r="I2" s="2"/>
      <c r="J2" s="9">
        <v>45646</v>
      </c>
      <c r="M2" s="10" t="s">
        <v>2</v>
      </c>
      <c r="N2" s="11">
        <v>2017</v>
      </c>
      <c r="O2" s="11">
        <v>2018</v>
      </c>
      <c r="P2" s="11">
        <v>2019</v>
      </c>
      <c r="Q2" s="11">
        <v>2020</v>
      </c>
      <c r="R2" s="11">
        <v>2021</v>
      </c>
      <c r="S2" s="11">
        <v>2022</v>
      </c>
      <c r="T2" s="11">
        <v>2023</v>
      </c>
      <c r="U2" s="11">
        <v>2024</v>
      </c>
      <c r="V2" s="11">
        <v>2025</v>
      </c>
      <c r="W2" s="11">
        <v>2026</v>
      </c>
      <c r="X2" s="11">
        <v>2027</v>
      </c>
      <c r="Y2" s="11">
        <v>2028</v>
      </c>
      <c r="Z2" s="11">
        <v>2029</v>
      </c>
      <c r="AA2" s="11">
        <v>2030</v>
      </c>
      <c r="AB2" s="11">
        <v>2031</v>
      </c>
      <c r="AC2" s="11">
        <v>2032</v>
      </c>
      <c r="AD2" s="11">
        <v>2033</v>
      </c>
      <c r="AE2" s="11">
        <v>2034</v>
      </c>
      <c r="AF2" s="11">
        <v>2035</v>
      </c>
      <c r="AG2" s="11">
        <v>2036</v>
      </c>
    </row>
    <row r="3" spans="3:33">
      <c r="C3" s="2" t="s">
        <v>3</v>
      </c>
      <c r="D3" s="4"/>
      <c r="E3" s="3">
        <f>[1]ProiecteUE!$I$18</f>
        <v>13765169.33</v>
      </c>
      <c r="F3">
        <v>36</v>
      </c>
      <c r="I3" s="3">
        <f>SUM(E13:E16)</f>
        <v>-2487413.8</v>
      </c>
      <c r="M3" s="12" t="s">
        <v>4</v>
      </c>
      <c r="N3" s="3">
        <f>SUMIF($B$9:$B$186,N$2,$F$9:$F$186)/1000</f>
        <v>2.021</v>
      </c>
      <c r="O3" s="3">
        <f>SUMIF($B$9:$B$186,O$2,$F$9:$F$186)/1000</f>
        <v>0</v>
      </c>
      <c r="P3" s="3">
        <f>SUMIF($B$9:$B$186,P$2,$F$9:$F$186)/1000</f>
        <v>0</v>
      </c>
      <c r="Q3" s="3">
        <f>SUMIF($B$9:$B$154,Q$2,$F$9:$F$154)/1000</f>
        <v>0</v>
      </c>
      <c r="R3" s="16">
        <f>SUMIF($B$9:$B$154,R$2,$F$9:$F$154)/1000</f>
        <v>0</v>
      </c>
      <c r="S3" s="16">
        <f>SUMIF($B$9:$B$154,S$2,$F$9:$F$154)/1000</f>
        <v>0</v>
      </c>
      <c r="T3" s="16">
        <f>SUMIF($B$9:$B$154,T$2,$F$9:$F$154)/1000</f>
        <v>0</v>
      </c>
      <c r="U3" s="17">
        <f>SUMIF($B$9:$B$154,U$2,$F$9:$F$154)/1000</f>
        <v>0</v>
      </c>
      <c r="V3" s="17">
        <f t="shared" ref="V3:AG3" si="0">SUMIF($B$9:$B$154,V$2,$F$9:$F$154)/1000</f>
        <v>0</v>
      </c>
      <c r="W3" s="17">
        <f t="shared" si="0"/>
        <v>0</v>
      </c>
      <c r="X3" s="17">
        <f t="shared" si="0"/>
        <v>7505.30309909722</v>
      </c>
      <c r="Y3" s="17">
        <f t="shared" si="0"/>
        <v>1529.46325916666</v>
      </c>
      <c r="Z3" s="17">
        <f t="shared" si="0"/>
        <v>1529.46325916666</v>
      </c>
      <c r="AA3" s="17">
        <f t="shared" si="0"/>
        <v>1529.46325916666</v>
      </c>
      <c r="AB3" s="17">
        <f t="shared" si="0"/>
        <v>1529.46325916666</v>
      </c>
      <c r="AC3" s="17">
        <f t="shared" si="0"/>
        <v>1529.46325916666</v>
      </c>
      <c r="AD3" s="17">
        <f t="shared" si="0"/>
        <v>1529.46325916666</v>
      </c>
      <c r="AE3" s="17">
        <f t="shared" si="0"/>
        <v>1529.46325916666</v>
      </c>
      <c r="AF3" s="16">
        <f t="shared" si="0"/>
        <v>1529.46325916666</v>
      </c>
      <c r="AG3" s="16">
        <f t="shared" si="0"/>
        <v>1402.00798756944</v>
      </c>
    </row>
    <row r="4" spans="3:33">
      <c r="C4" s="2" t="s">
        <v>5</v>
      </c>
      <c r="D4" s="4"/>
      <c r="F4">
        <v>108</v>
      </c>
      <c r="I4" s="3">
        <f>SUM(E17:E28)</f>
        <v>-7462241.4</v>
      </c>
      <c r="M4" s="12" t="s">
        <v>6</v>
      </c>
      <c r="N4" s="3">
        <f>SUMIF($B$9:$B$186,N$2,$G$9:$G$186)/1000</f>
        <v>2.022</v>
      </c>
      <c r="O4" s="3">
        <f>SUMIF($B$9:$B$186,O$2,$G$9:$G$186)/1000</f>
        <v>0</v>
      </c>
      <c r="P4" s="3">
        <f>SUMIF($B$9:$B$186,P$2,$G$9:$G$186)/1000</f>
        <v>0</v>
      </c>
      <c r="Q4" s="3">
        <f>SUMIF($B$9:$B$154,Q$2,$G$9:$G$154)/1000</f>
        <v>0</v>
      </c>
      <c r="R4" s="16">
        <f>SUMIF($B$9:$B$154,R$2,$G$9:$G$154)/1000</f>
        <v>0</v>
      </c>
      <c r="S4" s="16">
        <f>SUMIF($B$9:$B$154,S$2,$G$9:$G$154)/1000</f>
        <v>0</v>
      </c>
      <c r="T4" s="16">
        <f>SUMIF($B$9:$B$154,T$2,$G$9:$G$154)/1000</f>
        <v>0</v>
      </c>
      <c r="U4" s="17">
        <f>SUMIF($B$9:$B$154,U$2,$G$9:$G$154)/1000</f>
        <v>0</v>
      </c>
      <c r="V4" s="17">
        <f t="shared" ref="V4:AG4" si="1">SUMIF($B$9:$B$154,V$2,$G$9:$G$154)/1000</f>
        <v>0</v>
      </c>
      <c r="W4" s="17">
        <f t="shared" si="1"/>
        <v>0</v>
      </c>
      <c r="X4" s="17">
        <f t="shared" si="1"/>
        <v>0</v>
      </c>
      <c r="Y4" s="17">
        <f t="shared" si="1"/>
        <v>0</v>
      </c>
      <c r="Z4" s="17">
        <f t="shared" si="1"/>
        <v>0</v>
      </c>
      <c r="AA4" s="17">
        <f t="shared" si="1"/>
        <v>0</v>
      </c>
      <c r="AB4" s="17">
        <f t="shared" si="1"/>
        <v>0</v>
      </c>
      <c r="AC4" s="17">
        <f t="shared" si="1"/>
        <v>0</v>
      </c>
      <c r="AD4" s="17">
        <f t="shared" si="1"/>
        <v>0</v>
      </c>
      <c r="AE4" s="17">
        <f t="shared" si="1"/>
        <v>0</v>
      </c>
      <c r="AF4" s="16">
        <f t="shared" si="1"/>
        <v>0</v>
      </c>
      <c r="AG4" s="16">
        <f t="shared" si="1"/>
        <v>0</v>
      </c>
    </row>
    <row r="5" spans="3:33">
      <c r="C5" s="2" t="s">
        <v>7</v>
      </c>
      <c r="D5" s="4">
        <v>0</v>
      </c>
      <c r="E5" t="s">
        <v>8</v>
      </c>
      <c r="F5">
        <f>F3+F4</f>
        <v>144</v>
      </c>
      <c r="I5" s="3">
        <f>SUM(E29:E36)</f>
        <v>-4974827.6</v>
      </c>
      <c r="M5" s="12" t="s">
        <v>9</v>
      </c>
      <c r="N5" s="3">
        <f>SUMIF($B$9:$B$186,N$2,$J$9:$J$186)/1000</f>
        <v>2.025</v>
      </c>
      <c r="O5" s="3">
        <f>SUMIF($B$9:$B$186,O$2,$J$9:$J$186)/1000</f>
        <v>0</v>
      </c>
      <c r="P5" s="3">
        <f>SUMIF($B$9:$B$186,P$2,$J$9:$J$186)/1000</f>
        <v>0</v>
      </c>
      <c r="Q5" s="3">
        <f>SUMIF($B$9:$B$154,Q$2,$F$9:$F$154)/1000</f>
        <v>0</v>
      </c>
      <c r="R5" s="16">
        <f>SUMIF($B$9:$B$154,R$2,$J$9:$J$154)/1000</f>
        <v>0</v>
      </c>
      <c r="S5" s="16">
        <f>SUMIF($B$9:$B$154,S$2,$J$9:$J$154)/1000</f>
        <v>0</v>
      </c>
      <c r="T5" s="16">
        <f>SUMIF($B$9:$B$154,T$2,$J$9:$J$154)/1000</f>
        <v>0</v>
      </c>
      <c r="U5" s="17">
        <f>SUMIF($B$9:$B$154,U$2,$J$9:$J$154)/1000</f>
        <v>0</v>
      </c>
      <c r="V5" s="17">
        <f t="shared" ref="V5:AG5" si="2">SUMIF($B$9:$B$154,V$2,$J$9:$J$154)/1000</f>
        <v>0</v>
      </c>
      <c r="W5" s="17">
        <f t="shared" si="2"/>
        <v>0</v>
      </c>
      <c r="X5" s="17">
        <f t="shared" si="2"/>
        <v>0</v>
      </c>
      <c r="Y5" s="17">
        <f t="shared" si="2"/>
        <v>0</v>
      </c>
      <c r="Z5" s="17">
        <f t="shared" si="2"/>
        <v>0</v>
      </c>
      <c r="AA5" s="17">
        <f t="shared" si="2"/>
        <v>0</v>
      </c>
      <c r="AB5" s="17">
        <f t="shared" si="2"/>
        <v>0</v>
      </c>
      <c r="AC5" s="17">
        <f t="shared" si="2"/>
        <v>0</v>
      </c>
      <c r="AD5" s="17">
        <f t="shared" si="2"/>
        <v>0</v>
      </c>
      <c r="AE5" s="17">
        <f t="shared" si="2"/>
        <v>0</v>
      </c>
      <c r="AF5" s="16">
        <f t="shared" si="2"/>
        <v>0</v>
      </c>
      <c r="AG5" s="16">
        <f t="shared" si="2"/>
        <v>0</v>
      </c>
    </row>
    <row r="6" spans="3:9">
      <c r="C6" s="2"/>
      <c r="I6" s="3">
        <f>I3+I4+I5</f>
        <v>-14924482.8</v>
      </c>
    </row>
    <row r="7" ht="15.75" spans="11:26">
      <c r="K7" s="9">
        <v>45551</v>
      </c>
      <c r="Q7" s="3">
        <f>SUM(R3:AG3)</f>
        <v>21143.01716</v>
      </c>
      <c r="V7" s="3"/>
      <c r="Z7" s="3"/>
    </row>
    <row r="8" ht="15.75" spans="1:31">
      <c r="A8" s="5"/>
      <c r="B8" s="6" t="s">
        <v>10</v>
      </c>
      <c r="C8" s="6" t="s">
        <v>11</v>
      </c>
      <c r="D8" s="6" t="s">
        <v>12</v>
      </c>
      <c r="E8" s="6" t="s">
        <v>13</v>
      </c>
      <c r="F8" s="6" t="s">
        <v>4</v>
      </c>
      <c r="G8" s="6" t="s">
        <v>6</v>
      </c>
      <c r="H8" s="6" t="s">
        <v>14</v>
      </c>
      <c r="I8" s="6" t="s">
        <v>15</v>
      </c>
      <c r="J8" s="6" t="s">
        <v>9</v>
      </c>
      <c r="K8" s="13" t="s">
        <v>16</v>
      </c>
      <c r="L8" s="11"/>
      <c r="M8" s="11"/>
      <c r="N8" s="11"/>
      <c r="O8" s="11"/>
      <c r="P8" s="11"/>
      <c r="Q8" s="18">
        <f>SUM(R4:AG4)</f>
        <v>0</v>
      </c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hidden="1" spans="1:11">
      <c r="A9" s="7"/>
      <c r="B9" s="1">
        <f>YEAR(C9)</f>
        <v>2024</v>
      </c>
      <c r="C9" s="8">
        <f>J2</f>
        <v>45646</v>
      </c>
      <c r="D9" s="3">
        <f>-E9</f>
        <v>0</v>
      </c>
      <c r="E9" s="3"/>
      <c r="F9" s="3"/>
      <c r="G9" s="3"/>
      <c r="H9" s="3"/>
      <c r="I9" s="3"/>
      <c r="J9" s="3"/>
      <c r="K9" s="14">
        <v>0.0561</v>
      </c>
    </row>
    <row r="10" hidden="1" spans="1:23">
      <c r="A10" s="7"/>
      <c r="B10" s="1">
        <f t="shared" ref="B10:B73" si="3">YEAR(C10)</f>
        <v>2025</v>
      </c>
      <c r="C10" s="8">
        <f>EDATE(C9,1)</f>
        <v>45677</v>
      </c>
      <c r="D10" s="3">
        <f>D9-E10-F10</f>
        <v>0</v>
      </c>
      <c r="E10" s="3"/>
      <c r="F10" s="3"/>
      <c r="G10" s="3"/>
      <c r="H10" s="3"/>
      <c r="I10" s="3"/>
      <c r="J10" s="3"/>
      <c r="K10" s="14">
        <f>K9</f>
        <v>0.0561</v>
      </c>
      <c r="W10" s="19"/>
    </row>
    <row r="11" spans="1:11">
      <c r="A11" s="7">
        <v>1</v>
      </c>
      <c r="B11" s="1">
        <f t="shared" si="3"/>
        <v>2024</v>
      </c>
      <c r="C11" s="8">
        <v>45646</v>
      </c>
      <c r="D11" s="3">
        <f>D10-E11-F11</f>
        <v>621853.45</v>
      </c>
      <c r="E11" s="3">
        <f>-ROUNDUP(D2/34,2)</f>
        <v>-621853.45</v>
      </c>
      <c r="F11" s="3"/>
      <c r="G11" s="3"/>
      <c r="H11" s="3"/>
      <c r="I11" s="3"/>
      <c r="J11" s="3"/>
      <c r="K11" s="14">
        <f t="shared" ref="K11:K74" si="4">K10</f>
        <v>0.0561</v>
      </c>
    </row>
    <row r="12" spans="1:13">
      <c r="A12" s="7">
        <v>2</v>
      </c>
      <c r="B12" s="1">
        <f t="shared" si="3"/>
        <v>2025</v>
      </c>
      <c r="C12" s="8">
        <f t="shared" ref="C12:C74" si="5">EDATE(C11,1)</f>
        <v>45677</v>
      </c>
      <c r="D12" s="3">
        <f>D11-E12-F12</f>
        <v>1243706.9</v>
      </c>
      <c r="E12" s="3">
        <f t="shared" ref="E12:E42" si="6">E11</f>
        <v>-621853.45</v>
      </c>
      <c r="F12" s="3"/>
      <c r="G12" s="3"/>
      <c r="H12" s="3"/>
      <c r="I12" s="3"/>
      <c r="J12" s="3"/>
      <c r="K12" s="14">
        <f t="shared" si="4"/>
        <v>0.0561</v>
      </c>
      <c r="M12" s="3"/>
    </row>
    <row r="13" spans="1:11">
      <c r="A13" s="7">
        <v>3</v>
      </c>
      <c r="B13" s="1">
        <f t="shared" si="3"/>
        <v>2025</v>
      </c>
      <c r="C13" s="8">
        <f t="shared" si="5"/>
        <v>45708</v>
      </c>
      <c r="D13" s="3">
        <f t="shared" ref="D13:D33" si="7">D12-E13-F13</f>
        <v>1865560.35</v>
      </c>
      <c r="E13" s="3">
        <f t="shared" si="6"/>
        <v>-621853.45</v>
      </c>
      <c r="F13" s="3"/>
      <c r="G13" s="3"/>
      <c r="H13" s="3"/>
      <c r="I13" s="3"/>
      <c r="J13" s="3"/>
      <c r="K13" s="14">
        <f t="shared" si="4"/>
        <v>0.0561</v>
      </c>
    </row>
    <row r="14" spans="1:19">
      <c r="A14" s="7">
        <v>4</v>
      </c>
      <c r="B14" s="1">
        <f t="shared" si="3"/>
        <v>2025</v>
      </c>
      <c r="C14" s="8">
        <f t="shared" si="5"/>
        <v>45736</v>
      </c>
      <c r="D14" s="3">
        <f t="shared" si="7"/>
        <v>2487413.8</v>
      </c>
      <c r="E14" s="3">
        <f t="shared" si="6"/>
        <v>-621853.45</v>
      </c>
      <c r="F14" s="3"/>
      <c r="G14" s="3"/>
      <c r="H14" s="3"/>
      <c r="I14" s="3"/>
      <c r="J14" s="3"/>
      <c r="K14" s="14">
        <f t="shared" si="4"/>
        <v>0.0561</v>
      </c>
      <c r="R14" s="2" t="s">
        <v>17</v>
      </c>
      <c r="S14">
        <v>4.9485</v>
      </c>
    </row>
    <row r="15" spans="1:19">
      <c r="A15" s="7">
        <v>5</v>
      </c>
      <c r="B15" s="1">
        <f t="shared" si="3"/>
        <v>2025</v>
      </c>
      <c r="C15" s="8">
        <f t="shared" si="5"/>
        <v>45767</v>
      </c>
      <c r="D15" s="3">
        <f t="shared" si="7"/>
        <v>3109267.25</v>
      </c>
      <c r="E15" s="3">
        <f t="shared" si="6"/>
        <v>-621853.45</v>
      </c>
      <c r="F15" s="3"/>
      <c r="G15" s="3"/>
      <c r="H15" s="3"/>
      <c r="I15" s="3"/>
      <c r="J15" s="3"/>
      <c r="K15" s="14">
        <f t="shared" si="4"/>
        <v>0.0561</v>
      </c>
      <c r="R15" s="2" t="s">
        <v>18</v>
      </c>
      <c r="S15" s="3">
        <f>SUM(G9:G154)+J155</f>
        <v>0</v>
      </c>
    </row>
    <row r="16" spans="1:19">
      <c r="A16" s="7">
        <v>6</v>
      </c>
      <c r="B16" s="1">
        <f t="shared" si="3"/>
        <v>2025</v>
      </c>
      <c r="C16" s="8">
        <f t="shared" si="5"/>
        <v>45797</v>
      </c>
      <c r="D16" s="3">
        <f t="shared" si="7"/>
        <v>3731120.7</v>
      </c>
      <c r="E16" s="3">
        <f t="shared" si="6"/>
        <v>-621853.45</v>
      </c>
      <c r="F16" s="3"/>
      <c r="G16" s="3"/>
      <c r="H16" s="3"/>
      <c r="I16" s="3"/>
      <c r="J16" s="3"/>
      <c r="K16" s="14">
        <f t="shared" si="4"/>
        <v>0.0561</v>
      </c>
      <c r="R16" s="2" t="s">
        <v>19</v>
      </c>
      <c r="S16" s="3">
        <f>S15/S14</f>
        <v>0</v>
      </c>
    </row>
    <row r="17" spans="1:11">
      <c r="A17" s="7">
        <v>7</v>
      </c>
      <c r="B17" s="1">
        <f t="shared" si="3"/>
        <v>2025</v>
      </c>
      <c r="C17" s="8">
        <f t="shared" si="5"/>
        <v>45828</v>
      </c>
      <c r="D17" s="3">
        <f t="shared" si="7"/>
        <v>4352974.15</v>
      </c>
      <c r="E17" s="3">
        <f t="shared" si="6"/>
        <v>-621853.45</v>
      </c>
      <c r="F17" s="3"/>
      <c r="G17" s="3"/>
      <c r="H17" s="3"/>
      <c r="I17" s="3"/>
      <c r="J17" s="3"/>
      <c r="K17" s="14">
        <f t="shared" si="4"/>
        <v>0.0561</v>
      </c>
    </row>
    <row r="18" spans="1:11">
      <c r="A18" s="7">
        <v>8</v>
      </c>
      <c r="B18" s="1">
        <f t="shared" si="3"/>
        <v>2025</v>
      </c>
      <c r="C18" s="8">
        <f t="shared" si="5"/>
        <v>45858</v>
      </c>
      <c r="D18" s="3">
        <f t="shared" si="7"/>
        <v>4974827.6</v>
      </c>
      <c r="E18" s="3">
        <f t="shared" si="6"/>
        <v>-621853.45</v>
      </c>
      <c r="F18" s="3"/>
      <c r="G18" s="3"/>
      <c r="H18" s="3"/>
      <c r="I18" s="3"/>
      <c r="J18" s="3"/>
      <c r="K18" s="14">
        <f t="shared" si="4"/>
        <v>0.0561</v>
      </c>
    </row>
    <row r="19" spans="1:11">
      <c r="A19" s="7">
        <v>9</v>
      </c>
      <c r="B19" s="1">
        <f t="shared" si="3"/>
        <v>2025</v>
      </c>
      <c r="C19" s="8">
        <f t="shared" si="5"/>
        <v>45889</v>
      </c>
      <c r="D19" s="3">
        <f t="shared" si="7"/>
        <v>5596681.05</v>
      </c>
      <c r="E19" s="3">
        <f t="shared" si="6"/>
        <v>-621853.45</v>
      </c>
      <c r="F19" s="3"/>
      <c r="G19" s="3"/>
      <c r="H19" s="3"/>
      <c r="I19" s="3"/>
      <c r="J19" s="3"/>
      <c r="K19" s="14">
        <f t="shared" si="4"/>
        <v>0.0561</v>
      </c>
    </row>
    <row r="20" spans="1:13">
      <c r="A20" s="7">
        <v>10</v>
      </c>
      <c r="B20" s="1">
        <f t="shared" si="3"/>
        <v>2025</v>
      </c>
      <c r="C20" s="8">
        <f t="shared" si="5"/>
        <v>45920</v>
      </c>
      <c r="D20" s="3">
        <f t="shared" si="7"/>
        <v>6218534.5</v>
      </c>
      <c r="E20" s="3">
        <f t="shared" si="6"/>
        <v>-621853.45</v>
      </c>
      <c r="F20" s="3"/>
      <c r="G20" s="3"/>
      <c r="H20" s="3"/>
      <c r="I20" s="3"/>
      <c r="J20" s="3"/>
      <c r="K20" s="14">
        <f t="shared" si="4"/>
        <v>0.0561</v>
      </c>
      <c r="M20" s="3"/>
    </row>
    <row r="21" spans="1:11">
      <c r="A21" s="7">
        <v>11</v>
      </c>
      <c r="B21" s="1">
        <f t="shared" si="3"/>
        <v>2025</v>
      </c>
      <c r="C21" s="8">
        <f t="shared" si="5"/>
        <v>45950</v>
      </c>
      <c r="D21" s="3">
        <f t="shared" si="7"/>
        <v>6840387.95</v>
      </c>
      <c r="E21" s="3">
        <f t="shared" si="6"/>
        <v>-621853.45</v>
      </c>
      <c r="F21" s="3"/>
      <c r="G21" s="3"/>
      <c r="H21" s="3"/>
      <c r="I21" s="3"/>
      <c r="J21" s="3"/>
      <c r="K21" s="14">
        <f t="shared" si="4"/>
        <v>0.0561</v>
      </c>
    </row>
    <row r="22" spans="1:11">
      <c r="A22" s="7">
        <v>12</v>
      </c>
      <c r="B22" s="1">
        <f t="shared" si="3"/>
        <v>2025</v>
      </c>
      <c r="C22" s="8">
        <f t="shared" si="5"/>
        <v>45981</v>
      </c>
      <c r="D22" s="3">
        <f t="shared" si="7"/>
        <v>7462241.4</v>
      </c>
      <c r="E22" s="3">
        <f t="shared" si="6"/>
        <v>-621853.45</v>
      </c>
      <c r="F22" s="3"/>
      <c r="G22" s="3"/>
      <c r="H22" s="3"/>
      <c r="I22" s="3"/>
      <c r="J22" s="3"/>
      <c r="K22" s="15">
        <f t="shared" si="4"/>
        <v>0.0561</v>
      </c>
    </row>
    <row r="23" spans="1:11">
      <c r="A23" s="7">
        <v>13</v>
      </c>
      <c r="B23" s="1">
        <f t="shared" si="3"/>
        <v>2025</v>
      </c>
      <c r="C23" s="8">
        <f t="shared" si="5"/>
        <v>46011</v>
      </c>
      <c r="D23" s="3">
        <f t="shared" si="7"/>
        <v>8084094.85</v>
      </c>
      <c r="E23" s="3">
        <f t="shared" si="6"/>
        <v>-621853.45</v>
      </c>
      <c r="F23" s="3"/>
      <c r="G23" s="3"/>
      <c r="H23" s="3"/>
      <c r="I23" s="3"/>
      <c r="J23" s="3"/>
      <c r="K23" s="14">
        <f t="shared" si="4"/>
        <v>0.0561</v>
      </c>
    </row>
    <row r="24" spans="1:11">
      <c r="A24" s="7">
        <v>14</v>
      </c>
      <c r="B24" s="1">
        <f t="shared" si="3"/>
        <v>2026</v>
      </c>
      <c r="C24" s="8">
        <f t="shared" si="5"/>
        <v>46042</v>
      </c>
      <c r="D24" s="3">
        <f t="shared" si="7"/>
        <v>8705948.3</v>
      </c>
      <c r="E24" s="3">
        <f t="shared" si="6"/>
        <v>-621853.45</v>
      </c>
      <c r="F24" s="3"/>
      <c r="G24" s="3"/>
      <c r="H24" s="3"/>
      <c r="I24" s="3"/>
      <c r="J24" s="3"/>
      <c r="K24" s="14">
        <f t="shared" si="4"/>
        <v>0.0561</v>
      </c>
    </row>
    <row r="25" spans="1:11">
      <c r="A25" s="7">
        <v>15</v>
      </c>
      <c r="B25" s="1">
        <f t="shared" si="3"/>
        <v>2026</v>
      </c>
      <c r="C25" s="8">
        <f t="shared" si="5"/>
        <v>46073</v>
      </c>
      <c r="D25" s="3">
        <f t="shared" si="7"/>
        <v>9327801.75</v>
      </c>
      <c r="E25" s="3">
        <f t="shared" si="6"/>
        <v>-621853.45</v>
      </c>
      <c r="F25" s="3"/>
      <c r="G25" s="3"/>
      <c r="H25" s="3"/>
      <c r="I25" s="3"/>
      <c r="J25" s="3"/>
      <c r="K25" s="14">
        <f t="shared" si="4"/>
        <v>0.0561</v>
      </c>
    </row>
    <row r="26" spans="1:11">
      <c r="A26" s="7">
        <v>16</v>
      </c>
      <c r="B26" s="1">
        <f t="shared" si="3"/>
        <v>2026</v>
      </c>
      <c r="C26" s="8">
        <f t="shared" si="5"/>
        <v>46101</v>
      </c>
      <c r="D26" s="3">
        <f t="shared" si="7"/>
        <v>9949655.2</v>
      </c>
      <c r="E26" s="3">
        <f t="shared" si="6"/>
        <v>-621853.45</v>
      </c>
      <c r="F26" s="3"/>
      <c r="G26" s="3"/>
      <c r="H26" s="3"/>
      <c r="I26" s="3"/>
      <c r="J26" s="3"/>
      <c r="K26" s="14">
        <f t="shared" si="4"/>
        <v>0.0561</v>
      </c>
    </row>
    <row r="27" spans="1:11">
      <c r="A27" s="7">
        <v>17</v>
      </c>
      <c r="B27" s="1">
        <f t="shared" si="3"/>
        <v>2026</v>
      </c>
      <c r="C27" s="8">
        <f t="shared" si="5"/>
        <v>46132</v>
      </c>
      <c r="D27" s="3">
        <f t="shared" si="7"/>
        <v>10571508.65</v>
      </c>
      <c r="E27" s="3">
        <f t="shared" si="6"/>
        <v>-621853.45</v>
      </c>
      <c r="F27" s="3"/>
      <c r="G27" s="3"/>
      <c r="H27" s="3"/>
      <c r="I27" s="3"/>
      <c r="J27" s="3"/>
      <c r="K27" s="14">
        <f t="shared" si="4"/>
        <v>0.0561</v>
      </c>
    </row>
    <row r="28" spans="1:11">
      <c r="A28" s="7">
        <v>18</v>
      </c>
      <c r="B28" s="1">
        <f t="shared" si="3"/>
        <v>2026</v>
      </c>
      <c r="C28" s="8">
        <f t="shared" si="5"/>
        <v>46162</v>
      </c>
      <c r="D28" s="3">
        <f t="shared" si="7"/>
        <v>11193362.1</v>
      </c>
      <c r="E28" s="3">
        <f t="shared" si="6"/>
        <v>-621853.45</v>
      </c>
      <c r="F28" s="3"/>
      <c r="G28" s="3"/>
      <c r="H28" s="3"/>
      <c r="I28" s="3"/>
      <c r="J28" s="3"/>
      <c r="K28" s="14">
        <f t="shared" si="4"/>
        <v>0.0561</v>
      </c>
    </row>
    <row r="29" spans="1:11">
      <c r="A29" s="7">
        <v>19</v>
      </c>
      <c r="B29" s="1">
        <f t="shared" si="3"/>
        <v>2026</v>
      </c>
      <c r="C29" s="8">
        <f t="shared" si="5"/>
        <v>46193</v>
      </c>
      <c r="D29" s="3">
        <f t="shared" si="7"/>
        <v>11815215.55</v>
      </c>
      <c r="E29" s="3">
        <f t="shared" si="6"/>
        <v>-621853.45</v>
      </c>
      <c r="F29" s="3"/>
      <c r="G29" s="3"/>
      <c r="H29" s="3"/>
      <c r="I29" s="3"/>
      <c r="J29" s="3"/>
      <c r="K29" s="14">
        <f t="shared" si="4"/>
        <v>0.0561</v>
      </c>
    </row>
    <row r="30" spans="1:11">
      <c r="A30" s="7">
        <v>20</v>
      </c>
      <c r="B30" s="1">
        <f t="shared" si="3"/>
        <v>2026</v>
      </c>
      <c r="C30" s="8">
        <f t="shared" si="5"/>
        <v>46223</v>
      </c>
      <c r="D30" s="3">
        <f t="shared" si="7"/>
        <v>12437069</v>
      </c>
      <c r="E30" s="3">
        <f t="shared" si="6"/>
        <v>-621853.45</v>
      </c>
      <c r="F30" s="3"/>
      <c r="G30" s="3"/>
      <c r="H30" s="3"/>
      <c r="I30" s="3"/>
      <c r="J30" s="3"/>
      <c r="K30" s="14">
        <f t="shared" si="4"/>
        <v>0.0561</v>
      </c>
    </row>
    <row r="31" spans="1:11">
      <c r="A31" s="7">
        <v>21</v>
      </c>
      <c r="B31" s="1">
        <f t="shared" si="3"/>
        <v>2026</v>
      </c>
      <c r="C31" s="8">
        <f t="shared" si="5"/>
        <v>46254</v>
      </c>
      <c r="D31" s="3">
        <f t="shared" si="7"/>
        <v>13058922.45</v>
      </c>
      <c r="E31" s="3">
        <f t="shared" si="6"/>
        <v>-621853.45</v>
      </c>
      <c r="F31" s="3"/>
      <c r="G31" s="3"/>
      <c r="H31" s="3"/>
      <c r="I31" s="3"/>
      <c r="J31" s="3"/>
      <c r="K31" s="14">
        <f t="shared" si="4"/>
        <v>0.0561</v>
      </c>
    </row>
    <row r="32" spans="1:13">
      <c r="A32" s="7">
        <v>22</v>
      </c>
      <c r="B32" s="1">
        <f t="shared" si="3"/>
        <v>2026</v>
      </c>
      <c r="C32" s="8">
        <f t="shared" si="5"/>
        <v>46285</v>
      </c>
      <c r="D32" s="3">
        <f t="shared" si="7"/>
        <v>13680775.9</v>
      </c>
      <c r="E32" s="3">
        <f t="shared" si="6"/>
        <v>-621853.45</v>
      </c>
      <c r="F32" s="3"/>
      <c r="G32" s="3"/>
      <c r="H32" s="3"/>
      <c r="I32" s="3"/>
      <c r="J32" s="3"/>
      <c r="K32" s="14">
        <f t="shared" si="4"/>
        <v>0.0561</v>
      </c>
      <c r="M32" s="3"/>
    </row>
    <row r="33" spans="1:11">
      <c r="A33" s="7">
        <v>23</v>
      </c>
      <c r="B33" s="1">
        <f t="shared" si="3"/>
        <v>2026</v>
      </c>
      <c r="C33" s="8">
        <f t="shared" si="5"/>
        <v>46315</v>
      </c>
      <c r="D33" s="3">
        <f t="shared" si="7"/>
        <v>14302629.35</v>
      </c>
      <c r="E33" s="3">
        <f t="shared" si="6"/>
        <v>-621853.45</v>
      </c>
      <c r="F33" s="3"/>
      <c r="G33" s="3"/>
      <c r="H33" s="3"/>
      <c r="I33" s="3"/>
      <c r="J33" s="3"/>
      <c r="K33" s="14">
        <f t="shared" si="4"/>
        <v>0.0561</v>
      </c>
    </row>
    <row r="34" spans="1:13">
      <c r="A34" s="7">
        <v>24</v>
      </c>
      <c r="B34" s="1">
        <f t="shared" si="3"/>
        <v>2026</v>
      </c>
      <c r="C34" s="8">
        <f t="shared" si="5"/>
        <v>46346</v>
      </c>
      <c r="D34" s="3">
        <f t="shared" ref="D34:D97" si="8">D33-E34-F34</f>
        <v>14924482.8</v>
      </c>
      <c r="E34" s="3">
        <f t="shared" si="6"/>
        <v>-621853.45</v>
      </c>
      <c r="F34" s="3"/>
      <c r="G34" s="3"/>
      <c r="H34" s="3"/>
      <c r="I34" s="3"/>
      <c r="J34" s="3"/>
      <c r="K34" s="14">
        <f t="shared" si="4"/>
        <v>0.0561</v>
      </c>
      <c r="M34" s="3"/>
    </row>
    <row r="35" spans="1:11">
      <c r="A35" s="7">
        <v>25</v>
      </c>
      <c r="B35" s="1">
        <f t="shared" si="3"/>
        <v>2026</v>
      </c>
      <c r="C35" s="8">
        <f t="shared" si="5"/>
        <v>46376</v>
      </c>
      <c r="D35" s="3">
        <f t="shared" si="8"/>
        <v>15546336.25</v>
      </c>
      <c r="E35" s="3">
        <f t="shared" si="6"/>
        <v>-621853.45</v>
      </c>
      <c r="F35" s="3"/>
      <c r="G35" s="3"/>
      <c r="H35" s="3"/>
      <c r="I35" s="3"/>
      <c r="J35" s="3"/>
      <c r="K35" s="14">
        <f t="shared" si="4"/>
        <v>0.0561</v>
      </c>
    </row>
    <row r="36" spans="1:11">
      <c r="A36" s="7">
        <v>26</v>
      </c>
      <c r="B36" s="1">
        <f t="shared" si="3"/>
        <v>2027</v>
      </c>
      <c r="C36" s="8">
        <f t="shared" si="5"/>
        <v>46407</v>
      </c>
      <c r="D36" s="3">
        <f t="shared" si="8"/>
        <v>16168189.7</v>
      </c>
      <c r="E36" s="3">
        <f t="shared" si="6"/>
        <v>-621853.45</v>
      </c>
      <c r="F36" s="3"/>
      <c r="G36" s="3"/>
      <c r="H36" s="3"/>
      <c r="I36" s="3"/>
      <c r="J36" s="3"/>
      <c r="K36" s="15">
        <f t="shared" si="4"/>
        <v>0.0561</v>
      </c>
    </row>
    <row r="37" spans="1:11">
      <c r="A37" s="7">
        <v>27</v>
      </c>
      <c r="B37" s="1">
        <f t="shared" si="3"/>
        <v>2027</v>
      </c>
      <c r="C37" s="8">
        <f t="shared" si="5"/>
        <v>46438</v>
      </c>
      <c r="D37" s="3">
        <f t="shared" si="8"/>
        <v>16790043.15</v>
      </c>
      <c r="E37" s="3">
        <f t="shared" si="6"/>
        <v>-621853.45</v>
      </c>
      <c r="F37" s="3"/>
      <c r="G37" s="3"/>
      <c r="H37" s="3"/>
      <c r="I37" s="3"/>
      <c r="J37" s="3"/>
      <c r="K37" s="14">
        <f t="shared" si="4"/>
        <v>0.0561</v>
      </c>
    </row>
    <row r="38" spans="1:11">
      <c r="A38" s="7">
        <v>28</v>
      </c>
      <c r="B38" s="1">
        <f t="shared" si="3"/>
        <v>2027</v>
      </c>
      <c r="C38" s="8">
        <f t="shared" si="5"/>
        <v>46466</v>
      </c>
      <c r="D38" s="3">
        <f t="shared" si="8"/>
        <v>17411896.6</v>
      </c>
      <c r="E38" s="3">
        <f t="shared" si="6"/>
        <v>-621853.45</v>
      </c>
      <c r="F38" s="3"/>
      <c r="G38" s="3"/>
      <c r="H38" s="3"/>
      <c r="I38" s="3"/>
      <c r="J38" s="3"/>
      <c r="K38" s="14">
        <f t="shared" si="4"/>
        <v>0.0561</v>
      </c>
    </row>
    <row r="39" spans="1:11">
      <c r="A39" s="7">
        <v>29</v>
      </c>
      <c r="B39" s="1">
        <f t="shared" si="3"/>
        <v>2027</v>
      </c>
      <c r="C39" s="8">
        <f t="shared" si="5"/>
        <v>46497</v>
      </c>
      <c r="D39" s="3">
        <f t="shared" si="8"/>
        <v>18033750.05</v>
      </c>
      <c r="E39" s="3">
        <f t="shared" si="6"/>
        <v>-621853.45</v>
      </c>
      <c r="F39" s="3"/>
      <c r="G39" s="3"/>
      <c r="H39" s="3"/>
      <c r="I39" s="3"/>
      <c r="J39" s="3"/>
      <c r="K39" s="14">
        <f t="shared" si="4"/>
        <v>0.0561</v>
      </c>
    </row>
    <row r="40" spans="1:11">
      <c r="A40" s="7">
        <v>30</v>
      </c>
      <c r="B40" s="1">
        <f t="shared" si="3"/>
        <v>2027</v>
      </c>
      <c r="C40" s="8">
        <f t="shared" si="5"/>
        <v>46527</v>
      </c>
      <c r="D40" s="3">
        <f t="shared" si="8"/>
        <v>18655603.5</v>
      </c>
      <c r="E40" s="3">
        <f t="shared" si="6"/>
        <v>-621853.45</v>
      </c>
      <c r="F40" s="3"/>
      <c r="G40" s="3"/>
      <c r="H40" s="3"/>
      <c r="I40" s="3"/>
      <c r="J40" s="3"/>
      <c r="K40" s="14">
        <f t="shared" si="4"/>
        <v>0.0561</v>
      </c>
    </row>
    <row r="41" spans="1:11">
      <c r="A41" s="7">
        <v>31</v>
      </c>
      <c r="B41" s="1">
        <f t="shared" si="3"/>
        <v>2027</v>
      </c>
      <c r="C41" s="8">
        <f t="shared" si="5"/>
        <v>46558</v>
      </c>
      <c r="D41" s="3">
        <f t="shared" si="8"/>
        <v>19277456.95</v>
      </c>
      <c r="E41" s="3">
        <f t="shared" si="6"/>
        <v>-621853.45</v>
      </c>
      <c r="F41" s="3"/>
      <c r="G41" s="3"/>
      <c r="H41" s="3"/>
      <c r="I41" s="3"/>
      <c r="J41" s="3"/>
      <c r="K41" s="14">
        <f t="shared" si="4"/>
        <v>0.0561</v>
      </c>
    </row>
    <row r="42" spans="1:11">
      <c r="A42" s="7">
        <v>32</v>
      </c>
      <c r="B42" s="1">
        <f t="shared" si="3"/>
        <v>2027</v>
      </c>
      <c r="C42" s="8">
        <f t="shared" si="5"/>
        <v>46588</v>
      </c>
      <c r="D42" s="3">
        <f t="shared" si="8"/>
        <v>19899310.4</v>
      </c>
      <c r="E42" s="3">
        <f t="shared" si="6"/>
        <v>-621853.45</v>
      </c>
      <c r="F42" s="3"/>
      <c r="G42" s="3"/>
      <c r="H42" s="3"/>
      <c r="I42" s="3"/>
      <c r="J42" s="3"/>
      <c r="K42" s="15">
        <f t="shared" si="4"/>
        <v>0.0561</v>
      </c>
    </row>
    <row r="43" spans="1:11">
      <c r="A43" s="7">
        <v>33</v>
      </c>
      <c r="B43" s="1">
        <f t="shared" si="3"/>
        <v>2027</v>
      </c>
      <c r="C43" s="8">
        <f t="shared" si="5"/>
        <v>46619</v>
      </c>
      <c r="D43" s="3">
        <f t="shared" si="8"/>
        <v>20521163.85</v>
      </c>
      <c r="E43" s="3">
        <f t="shared" ref="E43" si="9">E42</f>
        <v>-621853.45</v>
      </c>
      <c r="F43" s="3"/>
      <c r="G43" s="3"/>
      <c r="H43" s="3"/>
      <c r="I43" s="3"/>
      <c r="J43" s="3"/>
      <c r="K43" s="14">
        <f t="shared" si="4"/>
        <v>0.0561</v>
      </c>
    </row>
    <row r="44" spans="1:13">
      <c r="A44" s="7">
        <v>34</v>
      </c>
      <c r="B44" s="1">
        <f t="shared" si="3"/>
        <v>2027</v>
      </c>
      <c r="C44" s="8">
        <f t="shared" si="5"/>
        <v>46650</v>
      </c>
      <c r="D44" s="3">
        <f t="shared" si="8"/>
        <v>21143017.16</v>
      </c>
      <c r="E44" s="3">
        <f>E43+0.14</f>
        <v>-621853.31</v>
      </c>
      <c r="F44" s="3"/>
      <c r="G44" s="3"/>
      <c r="H44" s="3"/>
      <c r="I44" s="3"/>
      <c r="J44" s="3"/>
      <c r="K44" s="14">
        <f t="shared" si="4"/>
        <v>0.0561</v>
      </c>
      <c r="M44" s="3"/>
    </row>
    <row r="45" spans="1:11">
      <c r="A45" s="7">
        <v>35</v>
      </c>
      <c r="B45" s="1">
        <f t="shared" si="3"/>
        <v>2027</v>
      </c>
      <c r="C45" s="8">
        <f t="shared" si="5"/>
        <v>46680</v>
      </c>
      <c r="D45" s="3">
        <f t="shared" si="8"/>
        <v>21143017.16</v>
      </c>
      <c r="E45" s="3"/>
      <c r="F45" s="3"/>
      <c r="G45" s="3"/>
      <c r="H45" s="3"/>
      <c r="I45" s="3"/>
      <c r="J45" s="3"/>
      <c r="K45" s="14">
        <f t="shared" si="4"/>
        <v>0.0561</v>
      </c>
    </row>
    <row r="46" spans="1:11">
      <c r="A46" s="7">
        <v>36</v>
      </c>
      <c r="B46" s="1">
        <f t="shared" si="3"/>
        <v>2027</v>
      </c>
      <c r="C46" s="8">
        <f t="shared" si="5"/>
        <v>46711</v>
      </c>
      <c r="D46" s="3">
        <f t="shared" si="8"/>
        <v>13765169.3325</v>
      </c>
      <c r="E46" s="3"/>
      <c r="F46" s="3">
        <f>E2</f>
        <v>7377847.8275</v>
      </c>
      <c r="G46" s="3"/>
      <c r="H46" s="3"/>
      <c r="I46" s="3"/>
      <c r="J46" s="3"/>
      <c r="K46" s="14">
        <f t="shared" si="4"/>
        <v>0.0561</v>
      </c>
    </row>
    <row r="47" spans="1:11">
      <c r="A47" s="7">
        <v>1</v>
      </c>
      <c r="B47" s="1">
        <f t="shared" si="3"/>
        <v>2027</v>
      </c>
      <c r="C47" s="8">
        <f t="shared" si="5"/>
        <v>46741</v>
      </c>
      <c r="D47" s="3">
        <f t="shared" si="8"/>
        <v>13637714.0609028</v>
      </c>
      <c r="E47" s="3"/>
      <c r="F47" s="3">
        <f>D46/F4</f>
        <v>127455.271597222</v>
      </c>
      <c r="G47" s="3"/>
      <c r="H47" s="3"/>
      <c r="I47" s="3"/>
      <c r="J47" s="3"/>
      <c r="K47" s="14">
        <f t="shared" si="4"/>
        <v>0.0561</v>
      </c>
    </row>
    <row r="48" spans="1:11">
      <c r="A48" s="7">
        <v>2</v>
      </c>
      <c r="B48" s="1">
        <f t="shared" si="3"/>
        <v>2028</v>
      </c>
      <c r="C48" s="8">
        <f t="shared" si="5"/>
        <v>46772</v>
      </c>
      <c r="D48" s="3">
        <f t="shared" si="8"/>
        <v>13510258.7893055</v>
      </c>
      <c r="E48" s="3"/>
      <c r="F48" s="3">
        <f t="shared" ref="F48:F111" si="10">F47</f>
        <v>127455.271597222</v>
      </c>
      <c r="G48" s="3"/>
      <c r="H48" s="3"/>
      <c r="I48" s="3"/>
      <c r="J48" s="3"/>
      <c r="K48" s="14">
        <f t="shared" si="4"/>
        <v>0.0561</v>
      </c>
    </row>
    <row r="49" spans="1:11">
      <c r="A49" s="7">
        <v>3</v>
      </c>
      <c r="B49" s="1">
        <f t="shared" si="3"/>
        <v>2028</v>
      </c>
      <c r="C49" s="8">
        <f t="shared" si="5"/>
        <v>46803</v>
      </c>
      <c r="D49" s="3">
        <f t="shared" si="8"/>
        <v>13382803.5177083</v>
      </c>
      <c r="E49" s="3"/>
      <c r="F49" s="3">
        <f t="shared" si="10"/>
        <v>127455.271597222</v>
      </c>
      <c r="G49" s="3"/>
      <c r="H49" s="3"/>
      <c r="I49" s="3"/>
      <c r="J49" s="3"/>
      <c r="K49" s="14">
        <f t="shared" si="4"/>
        <v>0.0561</v>
      </c>
    </row>
    <row r="50" spans="1:11">
      <c r="A50" s="7">
        <v>4</v>
      </c>
      <c r="B50" s="1">
        <f t="shared" si="3"/>
        <v>2028</v>
      </c>
      <c r="C50" s="8">
        <f t="shared" si="5"/>
        <v>46832</v>
      </c>
      <c r="D50" s="3">
        <f t="shared" si="8"/>
        <v>13255348.2461111</v>
      </c>
      <c r="E50" s="3"/>
      <c r="F50" s="3">
        <f t="shared" si="10"/>
        <v>127455.271597222</v>
      </c>
      <c r="G50" s="3"/>
      <c r="H50" s="3"/>
      <c r="I50" s="3"/>
      <c r="J50" s="3"/>
      <c r="K50" s="14">
        <f t="shared" si="4"/>
        <v>0.0561</v>
      </c>
    </row>
    <row r="51" spans="1:11">
      <c r="A51" s="7">
        <v>5</v>
      </c>
      <c r="B51" s="1">
        <f t="shared" si="3"/>
        <v>2028</v>
      </c>
      <c r="C51" s="8">
        <f t="shared" si="5"/>
        <v>46863</v>
      </c>
      <c r="D51" s="3">
        <f t="shared" si="8"/>
        <v>13127892.9745139</v>
      </c>
      <c r="E51" s="3"/>
      <c r="F51" s="3">
        <f t="shared" si="10"/>
        <v>127455.271597222</v>
      </c>
      <c r="G51" s="3"/>
      <c r="H51" s="3"/>
      <c r="I51" s="3"/>
      <c r="J51" s="3"/>
      <c r="K51" s="14">
        <f t="shared" si="4"/>
        <v>0.0561</v>
      </c>
    </row>
    <row r="52" spans="1:11">
      <c r="A52" s="7">
        <v>6</v>
      </c>
      <c r="B52" s="1">
        <f t="shared" si="3"/>
        <v>2028</v>
      </c>
      <c r="C52" s="8">
        <f t="shared" si="5"/>
        <v>46893</v>
      </c>
      <c r="D52" s="3">
        <f t="shared" si="8"/>
        <v>13000437.7029167</v>
      </c>
      <c r="E52" s="3"/>
      <c r="F52" s="3">
        <f t="shared" si="10"/>
        <v>127455.271597222</v>
      </c>
      <c r="G52" s="3"/>
      <c r="H52" s="3"/>
      <c r="I52" s="3"/>
      <c r="J52" s="3"/>
      <c r="K52" s="14">
        <f t="shared" si="4"/>
        <v>0.0561</v>
      </c>
    </row>
    <row r="53" spans="1:11">
      <c r="A53" s="7">
        <v>7</v>
      </c>
      <c r="B53" s="1">
        <f t="shared" si="3"/>
        <v>2028</v>
      </c>
      <c r="C53" s="8">
        <f t="shared" si="5"/>
        <v>46924</v>
      </c>
      <c r="D53" s="3">
        <f t="shared" si="8"/>
        <v>12872982.4313194</v>
      </c>
      <c r="E53" s="3"/>
      <c r="F53" s="3">
        <f t="shared" si="10"/>
        <v>127455.271597222</v>
      </c>
      <c r="G53" s="3"/>
      <c r="H53" s="3"/>
      <c r="I53" s="3"/>
      <c r="J53" s="3"/>
      <c r="K53" s="14">
        <f t="shared" si="4"/>
        <v>0.0561</v>
      </c>
    </row>
    <row r="54" spans="1:11">
      <c r="A54" s="7">
        <v>8</v>
      </c>
      <c r="B54" s="1">
        <f t="shared" si="3"/>
        <v>2028</v>
      </c>
      <c r="C54" s="8">
        <f t="shared" si="5"/>
        <v>46954</v>
      </c>
      <c r="D54" s="3">
        <f t="shared" si="8"/>
        <v>12745527.1597222</v>
      </c>
      <c r="E54" s="3"/>
      <c r="F54" s="3">
        <f t="shared" si="10"/>
        <v>127455.271597222</v>
      </c>
      <c r="G54" s="3"/>
      <c r="H54" s="3"/>
      <c r="I54" s="3"/>
      <c r="J54" s="3"/>
      <c r="K54" s="14">
        <f t="shared" si="4"/>
        <v>0.0561</v>
      </c>
    </row>
    <row r="55" spans="1:11">
      <c r="A55" s="7">
        <v>9</v>
      </c>
      <c r="B55" s="1">
        <f t="shared" si="3"/>
        <v>2028</v>
      </c>
      <c r="C55" s="8">
        <f t="shared" si="5"/>
        <v>46985</v>
      </c>
      <c r="D55" s="3">
        <f t="shared" si="8"/>
        <v>12618071.888125</v>
      </c>
      <c r="E55" s="3"/>
      <c r="F55" s="3">
        <f t="shared" si="10"/>
        <v>127455.271597222</v>
      </c>
      <c r="G55" s="3"/>
      <c r="H55" s="3"/>
      <c r="I55" s="3"/>
      <c r="J55" s="3"/>
      <c r="K55" s="14">
        <f t="shared" si="4"/>
        <v>0.0561</v>
      </c>
    </row>
    <row r="56" spans="1:13">
      <c r="A56" s="7">
        <v>10</v>
      </c>
      <c r="B56" s="1">
        <f t="shared" si="3"/>
        <v>2028</v>
      </c>
      <c r="C56" s="8">
        <f t="shared" si="5"/>
        <v>47016</v>
      </c>
      <c r="D56" s="3">
        <f t="shared" si="8"/>
        <v>12490616.6165278</v>
      </c>
      <c r="E56" s="3"/>
      <c r="F56" s="3">
        <f t="shared" si="10"/>
        <v>127455.271597222</v>
      </c>
      <c r="G56" s="3"/>
      <c r="H56" s="3"/>
      <c r="I56" s="3"/>
      <c r="J56" s="3"/>
      <c r="K56" s="14">
        <f t="shared" si="4"/>
        <v>0.0561</v>
      </c>
      <c r="M56" s="3"/>
    </row>
    <row r="57" spans="1:11">
      <c r="A57" s="7">
        <v>11</v>
      </c>
      <c r="B57" s="1">
        <f t="shared" si="3"/>
        <v>2028</v>
      </c>
      <c r="C57" s="8">
        <f t="shared" si="5"/>
        <v>47046</v>
      </c>
      <c r="D57" s="3">
        <f t="shared" si="8"/>
        <v>12363161.3449305</v>
      </c>
      <c r="E57" s="3"/>
      <c r="F57" s="3">
        <f t="shared" si="10"/>
        <v>127455.271597222</v>
      </c>
      <c r="G57" s="3"/>
      <c r="H57" s="3"/>
      <c r="I57" s="3"/>
      <c r="J57" s="3"/>
      <c r="K57" s="14">
        <f t="shared" si="4"/>
        <v>0.0561</v>
      </c>
    </row>
    <row r="58" spans="1:11">
      <c r="A58" s="7">
        <v>12</v>
      </c>
      <c r="B58" s="1">
        <f t="shared" si="3"/>
        <v>2028</v>
      </c>
      <c r="C58" s="8">
        <f t="shared" si="5"/>
        <v>47077</v>
      </c>
      <c r="D58" s="3">
        <f t="shared" si="8"/>
        <v>12235706.0733333</v>
      </c>
      <c r="E58" s="3"/>
      <c r="F58" s="3">
        <f t="shared" si="10"/>
        <v>127455.271597222</v>
      </c>
      <c r="G58" s="3"/>
      <c r="H58" s="3"/>
      <c r="I58" s="3"/>
      <c r="J58" s="3"/>
      <c r="K58" s="14">
        <f t="shared" si="4"/>
        <v>0.0561</v>
      </c>
    </row>
    <row r="59" spans="1:11">
      <c r="A59" s="7">
        <v>13</v>
      </c>
      <c r="B59" s="1">
        <f t="shared" si="3"/>
        <v>2028</v>
      </c>
      <c r="C59" s="8">
        <f t="shared" si="5"/>
        <v>47107</v>
      </c>
      <c r="D59" s="3">
        <f t="shared" si="8"/>
        <v>12108250.8017361</v>
      </c>
      <c r="E59" s="3"/>
      <c r="F59" s="3">
        <f t="shared" si="10"/>
        <v>127455.271597222</v>
      </c>
      <c r="G59" s="3"/>
      <c r="H59" s="3"/>
      <c r="I59" s="3"/>
      <c r="J59" s="3"/>
      <c r="K59" s="14">
        <f t="shared" si="4"/>
        <v>0.0561</v>
      </c>
    </row>
    <row r="60" spans="1:11">
      <c r="A60" s="7">
        <v>14</v>
      </c>
      <c r="B60" s="1">
        <f t="shared" si="3"/>
        <v>2029</v>
      </c>
      <c r="C60" s="8">
        <f t="shared" si="5"/>
        <v>47138</v>
      </c>
      <c r="D60" s="3">
        <f t="shared" si="8"/>
        <v>11980795.5301389</v>
      </c>
      <c r="E60" s="3"/>
      <c r="F60" s="3">
        <f t="shared" si="10"/>
        <v>127455.271597222</v>
      </c>
      <c r="G60" s="3"/>
      <c r="H60" s="3"/>
      <c r="I60" s="3"/>
      <c r="J60" s="3"/>
      <c r="K60" s="14">
        <f t="shared" si="4"/>
        <v>0.0561</v>
      </c>
    </row>
    <row r="61" spans="1:11">
      <c r="A61" s="7">
        <v>15</v>
      </c>
      <c r="B61" s="1">
        <f t="shared" si="3"/>
        <v>2029</v>
      </c>
      <c r="C61" s="8">
        <f t="shared" si="5"/>
        <v>47169</v>
      </c>
      <c r="D61" s="3">
        <f t="shared" si="8"/>
        <v>11853340.2585417</v>
      </c>
      <c r="E61" s="3"/>
      <c r="F61" s="3">
        <f t="shared" si="10"/>
        <v>127455.271597222</v>
      </c>
      <c r="G61" s="3"/>
      <c r="H61" s="3"/>
      <c r="I61" s="3"/>
      <c r="J61" s="3"/>
      <c r="K61" s="14">
        <f t="shared" si="4"/>
        <v>0.0561</v>
      </c>
    </row>
    <row r="62" spans="1:11">
      <c r="A62" s="7">
        <v>16</v>
      </c>
      <c r="B62" s="1">
        <f t="shared" si="3"/>
        <v>2029</v>
      </c>
      <c r="C62" s="8">
        <f t="shared" si="5"/>
        <v>47197</v>
      </c>
      <c r="D62" s="3">
        <f t="shared" si="8"/>
        <v>11725884.9869444</v>
      </c>
      <c r="E62" s="3"/>
      <c r="F62" s="3">
        <f t="shared" si="10"/>
        <v>127455.271597222</v>
      </c>
      <c r="G62" s="3"/>
      <c r="H62" s="3"/>
      <c r="I62" s="3"/>
      <c r="J62" s="3"/>
      <c r="K62" s="14">
        <f t="shared" si="4"/>
        <v>0.0561</v>
      </c>
    </row>
    <row r="63" spans="1:11">
      <c r="A63" s="7">
        <v>17</v>
      </c>
      <c r="B63" s="1">
        <f t="shared" si="3"/>
        <v>2029</v>
      </c>
      <c r="C63" s="8">
        <f t="shared" si="5"/>
        <v>47228</v>
      </c>
      <c r="D63" s="3">
        <f t="shared" si="8"/>
        <v>11598429.7153472</v>
      </c>
      <c r="E63" s="3"/>
      <c r="F63" s="3">
        <f t="shared" si="10"/>
        <v>127455.271597222</v>
      </c>
      <c r="G63" s="3"/>
      <c r="H63" s="3"/>
      <c r="I63" s="3"/>
      <c r="J63" s="3"/>
      <c r="K63" s="14">
        <f t="shared" si="4"/>
        <v>0.0561</v>
      </c>
    </row>
    <row r="64" spans="1:11">
      <c r="A64" s="7">
        <v>18</v>
      </c>
      <c r="B64" s="1">
        <f t="shared" si="3"/>
        <v>2029</v>
      </c>
      <c r="C64" s="8">
        <f t="shared" si="5"/>
        <v>47258</v>
      </c>
      <c r="D64" s="3">
        <f t="shared" si="8"/>
        <v>11470974.44375</v>
      </c>
      <c r="E64" s="3"/>
      <c r="F64" s="3">
        <f t="shared" si="10"/>
        <v>127455.271597222</v>
      </c>
      <c r="G64" s="3"/>
      <c r="H64" s="3"/>
      <c r="I64" s="3"/>
      <c r="J64" s="3"/>
      <c r="K64" s="14">
        <f t="shared" si="4"/>
        <v>0.0561</v>
      </c>
    </row>
    <row r="65" spans="1:11">
      <c r="A65" s="7">
        <v>19</v>
      </c>
      <c r="B65" s="1">
        <f t="shared" si="3"/>
        <v>2029</v>
      </c>
      <c r="C65" s="8">
        <f t="shared" si="5"/>
        <v>47289</v>
      </c>
      <c r="D65" s="3">
        <f t="shared" si="8"/>
        <v>11343519.1721528</v>
      </c>
      <c r="E65" s="3"/>
      <c r="F65" s="3">
        <f t="shared" si="10"/>
        <v>127455.271597222</v>
      </c>
      <c r="G65" s="3"/>
      <c r="H65" s="3"/>
      <c r="I65" s="3"/>
      <c r="J65" s="3"/>
      <c r="K65" s="14">
        <f t="shared" si="4"/>
        <v>0.0561</v>
      </c>
    </row>
    <row r="66" spans="1:11">
      <c r="A66" s="7">
        <v>20</v>
      </c>
      <c r="B66" s="1">
        <f t="shared" si="3"/>
        <v>2029</v>
      </c>
      <c r="C66" s="8">
        <f t="shared" si="5"/>
        <v>47319</v>
      </c>
      <c r="D66" s="3">
        <f t="shared" si="8"/>
        <v>11216063.9005556</v>
      </c>
      <c r="E66" s="3"/>
      <c r="F66" s="3">
        <f t="shared" si="10"/>
        <v>127455.271597222</v>
      </c>
      <c r="G66" s="3"/>
      <c r="H66" s="3"/>
      <c r="I66" s="3"/>
      <c r="J66" s="3"/>
      <c r="K66" s="14">
        <f t="shared" si="4"/>
        <v>0.0561</v>
      </c>
    </row>
    <row r="67" spans="1:11">
      <c r="A67" s="7">
        <v>21</v>
      </c>
      <c r="B67" s="1">
        <f t="shared" si="3"/>
        <v>2029</v>
      </c>
      <c r="C67" s="8">
        <f t="shared" si="5"/>
        <v>47350</v>
      </c>
      <c r="D67" s="3">
        <f t="shared" si="8"/>
        <v>11088608.6289583</v>
      </c>
      <c r="E67" s="3"/>
      <c r="F67" s="3">
        <f t="shared" si="10"/>
        <v>127455.271597222</v>
      </c>
      <c r="G67" s="3"/>
      <c r="H67" s="3"/>
      <c r="I67" s="3"/>
      <c r="J67" s="3"/>
      <c r="K67" s="14">
        <f t="shared" si="4"/>
        <v>0.0561</v>
      </c>
    </row>
    <row r="68" spans="1:11">
      <c r="A68" s="7">
        <v>22</v>
      </c>
      <c r="B68" s="1">
        <f t="shared" si="3"/>
        <v>2029</v>
      </c>
      <c r="C68" s="8">
        <f t="shared" si="5"/>
        <v>47381</v>
      </c>
      <c r="D68" s="3">
        <f t="shared" si="8"/>
        <v>10961153.3573611</v>
      </c>
      <c r="E68" s="3"/>
      <c r="F68" s="3">
        <f t="shared" si="10"/>
        <v>127455.271597222</v>
      </c>
      <c r="G68" s="3"/>
      <c r="H68" s="3"/>
      <c r="I68" s="3"/>
      <c r="J68" s="3"/>
      <c r="K68" s="14">
        <f t="shared" si="4"/>
        <v>0.0561</v>
      </c>
    </row>
    <row r="69" spans="1:11">
      <c r="A69" s="7">
        <v>23</v>
      </c>
      <c r="B69" s="1">
        <f t="shared" si="3"/>
        <v>2029</v>
      </c>
      <c r="C69" s="8">
        <f t="shared" si="5"/>
        <v>47411</v>
      </c>
      <c r="D69" s="3">
        <f t="shared" si="8"/>
        <v>10833698.0857639</v>
      </c>
      <c r="E69" s="3"/>
      <c r="F69" s="3">
        <f t="shared" si="10"/>
        <v>127455.271597222</v>
      </c>
      <c r="G69" s="3"/>
      <c r="H69" s="3"/>
      <c r="I69" s="3"/>
      <c r="J69" s="3"/>
      <c r="K69" s="14">
        <f t="shared" si="4"/>
        <v>0.0561</v>
      </c>
    </row>
    <row r="70" spans="1:11">
      <c r="A70" s="7">
        <v>24</v>
      </c>
      <c r="B70" s="1">
        <f t="shared" si="3"/>
        <v>2029</v>
      </c>
      <c r="C70" s="8">
        <f t="shared" si="5"/>
        <v>47442</v>
      </c>
      <c r="D70" s="3">
        <f t="shared" si="8"/>
        <v>10706242.8141667</v>
      </c>
      <c r="E70" s="3"/>
      <c r="F70" s="3">
        <f t="shared" si="10"/>
        <v>127455.271597222</v>
      </c>
      <c r="G70" s="3"/>
      <c r="H70" s="3"/>
      <c r="I70" s="3"/>
      <c r="J70" s="3"/>
      <c r="K70" s="14">
        <f t="shared" si="4"/>
        <v>0.0561</v>
      </c>
    </row>
    <row r="71" spans="1:11">
      <c r="A71" s="7">
        <v>25</v>
      </c>
      <c r="B71" s="1">
        <f t="shared" si="3"/>
        <v>2029</v>
      </c>
      <c r="C71" s="8">
        <f t="shared" si="5"/>
        <v>47472</v>
      </c>
      <c r="D71" s="3">
        <f t="shared" si="8"/>
        <v>10578787.5425694</v>
      </c>
      <c r="E71" s="3"/>
      <c r="F71" s="3">
        <f t="shared" si="10"/>
        <v>127455.271597222</v>
      </c>
      <c r="G71" s="3"/>
      <c r="H71" s="3"/>
      <c r="I71" s="3"/>
      <c r="J71" s="3"/>
      <c r="K71" s="14">
        <f t="shared" si="4"/>
        <v>0.0561</v>
      </c>
    </row>
    <row r="72" spans="1:11">
      <c r="A72" s="7">
        <v>26</v>
      </c>
      <c r="B72" s="1">
        <f t="shared" si="3"/>
        <v>2030</v>
      </c>
      <c r="C72" s="8">
        <f t="shared" si="5"/>
        <v>47503</v>
      </c>
      <c r="D72" s="3">
        <f t="shared" si="8"/>
        <v>10451332.2709722</v>
      </c>
      <c r="E72" s="3"/>
      <c r="F72" s="3">
        <f t="shared" si="10"/>
        <v>127455.271597222</v>
      </c>
      <c r="G72" s="3"/>
      <c r="H72" s="3"/>
      <c r="I72" s="3"/>
      <c r="J72" s="3"/>
      <c r="K72" s="14">
        <f t="shared" si="4"/>
        <v>0.0561</v>
      </c>
    </row>
    <row r="73" spans="1:11">
      <c r="A73" s="7">
        <v>27</v>
      </c>
      <c r="B73" s="1">
        <f t="shared" si="3"/>
        <v>2030</v>
      </c>
      <c r="C73" s="8">
        <f t="shared" si="5"/>
        <v>47534</v>
      </c>
      <c r="D73" s="3">
        <f t="shared" si="8"/>
        <v>10323876.999375</v>
      </c>
      <c r="E73" s="3"/>
      <c r="F73" s="3">
        <f t="shared" si="10"/>
        <v>127455.271597222</v>
      </c>
      <c r="G73" s="3"/>
      <c r="H73" s="3"/>
      <c r="I73" s="3"/>
      <c r="J73" s="3"/>
      <c r="K73" s="14">
        <f t="shared" si="4"/>
        <v>0.0561</v>
      </c>
    </row>
    <row r="74" spans="1:11">
      <c r="A74" s="7">
        <v>28</v>
      </c>
      <c r="B74" s="1">
        <f t="shared" ref="B74:B137" si="11">YEAR(C74)</f>
        <v>2030</v>
      </c>
      <c r="C74" s="8">
        <f t="shared" si="5"/>
        <v>47562</v>
      </c>
      <c r="D74" s="3">
        <f t="shared" si="8"/>
        <v>10196421.7277778</v>
      </c>
      <c r="E74" s="3"/>
      <c r="F74" s="3">
        <f t="shared" si="10"/>
        <v>127455.271597222</v>
      </c>
      <c r="G74" s="3"/>
      <c r="H74" s="3"/>
      <c r="I74" s="3"/>
      <c r="J74" s="3"/>
      <c r="K74" s="14">
        <f t="shared" si="4"/>
        <v>0.0561</v>
      </c>
    </row>
    <row r="75" spans="1:11">
      <c r="A75" s="7">
        <v>29</v>
      </c>
      <c r="B75" s="1">
        <f t="shared" si="11"/>
        <v>2030</v>
      </c>
      <c r="C75" s="8">
        <f t="shared" ref="C75:C138" si="12">EDATE(C74,1)</f>
        <v>47593</v>
      </c>
      <c r="D75" s="3">
        <f t="shared" si="8"/>
        <v>10068966.4561806</v>
      </c>
      <c r="E75" s="3"/>
      <c r="F75" s="3">
        <f t="shared" si="10"/>
        <v>127455.271597222</v>
      </c>
      <c r="G75" s="3"/>
      <c r="H75" s="3"/>
      <c r="I75" s="3"/>
      <c r="J75" s="3"/>
      <c r="K75" s="14">
        <f t="shared" ref="K75:K138" si="13">K74</f>
        <v>0.0561</v>
      </c>
    </row>
    <row r="76" spans="1:11">
      <c r="A76" s="7">
        <v>30</v>
      </c>
      <c r="B76" s="1">
        <f t="shared" si="11"/>
        <v>2030</v>
      </c>
      <c r="C76" s="8">
        <f t="shared" si="12"/>
        <v>47623</v>
      </c>
      <c r="D76" s="3">
        <f t="shared" si="8"/>
        <v>9941511.18458334</v>
      </c>
      <c r="E76" s="3"/>
      <c r="F76" s="3">
        <f t="shared" si="10"/>
        <v>127455.271597222</v>
      </c>
      <c r="G76" s="3"/>
      <c r="H76" s="3"/>
      <c r="I76" s="3"/>
      <c r="J76" s="3"/>
      <c r="K76" s="14">
        <f t="shared" si="13"/>
        <v>0.0561</v>
      </c>
    </row>
    <row r="77" spans="1:11">
      <c r="A77" s="7">
        <v>31</v>
      </c>
      <c r="B77" s="1">
        <f t="shared" si="11"/>
        <v>2030</v>
      </c>
      <c r="C77" s="8">
        <f t="shared" si="12"/>
        <v>47654</v>
      </c>
      <c r="D77" s="3">
        <f t="shared" si="8"/>
        <v>9814055.91298612</v>
      </c>
      <c r="E77" s="3"/>
      <c r="F77" s="3">
        <f t="shared" si="10"/>
        <v>127455.271597222</v>
      </c>
      <c r="G77" s="3"/>
      <c r="H77" s="3"/>
      <c r="I77" s="3"/>
      <c r="J77" s="3"/>
      <c r="K77" s="14">
        <f t="shared" si="13"/>
        <v>0.0561</v>
      </c>
    </row>
    <row r="78" spans="1:11">
      <c r="A78" s="7">
        <v>32</v>
      </c>
      <c r="B78" s="1">
        <f t="shared" si="11"/>
        <v>2030</v>
      </c>
      <c r="C78" s="8">
        <f t="shared" si="12"/>
        <v>47684</v>
      </c>
      <c r="D78" s="3">
        <f t="shared" si="8"/>
        <v>9686600.6413889</v>
      </c>
      <c r="E78" s="3"/>
      <c r="F78" s="3">
        <f t="shared" si="10"/>
        <v>127455.271597222</v>
      </c>
      <c r="G78" s="3"/>
      <c r="H78" s="3"/>
      <c r="I78" s="3"/>
      <c r="J78" s="3"/>
      <c r="K78" s="14">
        <f t="shared" si="13"/>
        <v>0.0561</v>
      </c>
    </row>
    <row r="79" spans="1:11">
      <c r="A79" s="7">
        <v>33</v>
      </c>
      <c r="B79" s="1">
        <f t="shared" si="11"/>
        <v>2030</v>
      </c>
      <c r="C79" s="8">
        <f t="shared" si="12"/>
        <v>47715</v>
      </c>
      <c r="D79" s="3">
        <f t="shared" si="8"/>
        <v>9559145.36979168</v>
      </c>
      <c r="E79" s="3"/>
      <c r="F79" s="3">
        <f t="shared" si="10"/>
        <v>127455.271597222</v>
      </c>
      <c r="G79" s="3"/>
      <c r="H79" s="3"/>
      <c r="I79" s="3"/>
      <c r="J79" s="3"/>
      <c r="K79" s="14">
        <f t="shared" si="13"/>
        <v>0.0561</v>
      </c>
    </row>
    <row r="80" spans="1:11">
      <c r="A80" s="7">
        <v>34</v>
      </c>
      <c r="B80" s="1">
        <f t="shared" si="11"/>
        <v>2030</v>
      </c>
      <c r="C80" s="8">
        <f t="shared" si="12"/>
        <v>47746</v>
      </c>
      <c r="D80" s="3">
        <f t="shared" si="8"/>
        <v>9431690.09819445</v>
      </c>
      <c r="E80" s="3"/>
      <c r="F80" s="3">
        <f t="shared" si="10"/>
        <v>127455.271597222</v>
      </c>
      <c r="G80" s="3"/>
      <c r="H80" s="3"/>
      <c r="I80" s="3"/>
      <c r="J80" s="3"/>
      <c r="K80" s="14">
        <f t="shared" si="13"/>
        <v>0.0561</v>
      </c>
    </row>
    <row r="81" spans="1:11">
      <c r="A81" s="7">
        <v>35</v>
      </c>
      <c r="B81" s="1">
        <f t="shared" si="11"/>
        <v>2030</v>
      </c>
      <c r="C81" s="8">
        <f t="shared" si="12"/>
        <v>47776</v>
      </c>
      <c r="D81" s="3">
        <f t="shared" si="8"/>
        <v>9304234.82659723</v>
      </c>
      <c r="E81" s="3"/>
      <c r="F81" s="3">
        <f t="shared" si="10"/>
        <v>127455.271597222</v>
      </c>
      <c r="G81" s="3"/>
      <c r="H81" s="3"/>
      <c r="I81" s="3"/>
      <c r="J81" s="3"/>
      <c r="K81" s="14">
        <f t="shared" si="13"/>
        <v>0.0561</v>
      </c>
    </row>
    <row r="82" spans="1:11">
      <c r="A82" s="7">
        <v>36</v>
      </c>
      <c r="B82" s="1">
        <f t="shared" si="11"/>
        <v>2030</v>
      </c>
      <c r="C82" s="8">
        <f t="shared" si="12"/>
        <v>47807</v>
      </c>
      <c r="D82" s="3">
        <f t="shared" si="8"/>
        <v>9176779.55500001</v>
      </c>
      <c r="E82" s="3"/>
      <c r="F82" s="3">
        <f t="shared" si="10"/>
        <v>127455.271597222</v>
      </c>
      <c r="G82" s="3"/>
      <c r="H82" s="3"/>
      <c r="I82" s="3"/>
      <c r="J82" s="3"/>
      <c r="K82" s="14">
        <f t="shared" si="13"/>
        <v>0.0561</v>
      </c>
    </row>
    <row r="83" spans="1:11">
      <c r="A83" s="7">
        <v>37</v>
      </c>
      <c r="B83" s="1">
        <f t="shared" si="11"/>
        <v>2030</v>
      </c>
      <c r="C83" s="8">
        <f t="shared" si="12"/>
        <v>47837</v>
      </c>
      <c r="D83" s="3">
        <f t="shared" si="8"/>
        <v>9049324.28340279</v>
      </c>
      <c r="E83" s="3"/>
      <c r="F83" s="3">
        <f t="shared" si="10"/>
        <v>127455.271597222</v>
      </c>
      <c r="G83" s="3"/>
      <c r="H83" s="3"/>
      <c r="I83" s="3"/>
      <c r="J83" s="3"/>
      <c r="K83" s="14">
        <f t="shared" si="13"/>
        <v>0.0561</v>
      </c>
    </row>
    <row r="84" spans="1:11">
      <c r="A84" s="7">
        <v>38</v>
      </c>
      <c r="B84" s="1">
        <f t="shared" si="11"/>
        <v>2031</v>
      </c>
      <c r="C84" s="8">
        <f t="shared" si="12"/>
        <v>47868</v>
      </c>
      <c r="D84" s="3">
        <f t="shared" si="8"/>
        <v>8921869.01180557</v>
      </c>
      <c r="E84" s="3"/>
      <c r="F84" s="3">
        <f t="shared" si="10"/>
        <v>127455.271597222</v>
      </c>
      <c r="G84" s="3"/>
      <c r="H84" s="3"/>
      <c r="I84" s="3"/>
      <c r="J84" s="3"/>
      <c r="K84" s="14">
        <f t="shared" si="13"/>
        <v>0.0561</v>
      </c>
    </row>
    <row r="85" spans="1:11">
      <c r="A85" s="7">
        <v>39</v>
      </c>
      <c r="B85" s="1">
        <f t="shared" si="11"/>
        <v>2031</v>
      </c>
      <c r="C85" s="8">
        <f t="shared" si="12"/>
        <v>47899</v>
      </c>
      <c r="D85" s="3">
        <f t="shared" si="8"/>
        <v>8794413.74020835</v>
      </c>
      <c r="E85" s="3"/>
      <c r="F85" s="3">
        <f t="shared" si="10"/>
        <v>127455.271597222</v>
      </c>
      <c r="G85" s="3"/>
      <c r="H85" s="3"/>
      <c r="I85" s="3"/>
      <c r="J85" s="3"/>
      <c r="K85" s="14">
        <f t="shared" si="13"/>
        <v>0.0561</v>
      </c>
    </row>
    <row r="86" spans="1:11">
      <c r="A86" s="7">
        <v>40</v>
      </c>
      <c r="B86" s="1">
        <f t="shared" si="11"/>
        <v>2031</v>
      </c>
      <c r="C86" s="8">
        <f t="shared" si="12"/>
        <v>47927</v>
      </c>
      <c r="D86" s="3">
        <f t="shared" si="8"/>
        <v>8666958.46861112</v>
      </c>
      <c r="E86" s="3"/>
      <c r="F86" s="3">
        <f t="shared" si="10"/>
        <v>127455.271597222</v>
      </c>
      <c r="G86" s="3"/>
      <c r="H86" s="3"/>
      <c r="I86" s="3"/>
      <c r="J86" s="3"/>
      <c r="K86" s="14">
        <f t="shared" si="13"/>
        <v>0.0561</v>
      </c>
    </row>
    <row r="87" spans="1:11">
      <c r="A87" s="7">
        <v>41</v>
      </c>
      <c r="B87" s="1">
        <f t="shared" si="11"/>
        <v>2031</v>
      </c>
      <c r="C87" s="8">
        <f t="shared" si="12"/>
        <v>47958</v>
      </c>
      <c r="D87" s="3">
        <f t="shared" si="8"/>
        <v>8539503.1970139</v>
      </c>
      <c r="E87" s="3"/>
      <c r="F87" s="3">
        <f t="shared" si="10"/>
        <v>127455.271597222</v>
      </c>
      <c r="G87" s="3"/>
      <c r="H87" s="3"/>
      <c r="I87" s="3"/>
      <c r="J87" s="3"/>
      <c r="K87" s="14">
        <f t="shared" si="13"/>
        <v>0.0561</v>
      </c>
    </row>
    <row r="88" spans="1:11">
      <c r="A88" s="7">
        <v>42</v>
      </c>
      <c r="B88" s="1">
        <f t="shared" si="11"/>
        <v>2031</v>
      </c>
      <c r="C88" s="8">
        <f t="shared" si="12"/>
        <v>47988</v>
      </c>
      <c r="D88" s="3">
        <f t="shared" si="8"/>
        <v>8412047.92541668</v>
      </c>
      <c r="E88" s="3"/>
      <c r="F88" s="3">
        <f t="shared" si="10"/>
        <v>127455.271597222</v>
      </c>
      <c r="G88" s="3"/>
      <c r="H88" s="3"/>
      <c r="I88" s="3"/>
      <c r="J88" s="3"/>
      <c r="K88" s="14">
        <f t="shared" si="13"/>
        <v>0.0561</v>
      </c>
    </row>
    <row r="89" spans="1:11">
      <c r="A89" s="7">
        <v>43</v>
      </c>
      <c r="B89" s="1">
        <f t="shared" si="11"/>
        <v>2031</v>
      </c>
      <c r="C89" s="8">
        <f t="shared" si="12"/>
        <v>48019</v>
      </c>
      <c r="D89" s="3">
        <f t="shared" si="8"/>
        <v>8284592.65381946</v>
      </c>
      <c r="E89" s="3"/>
      <c r="F89" s="3">
        <f t="shared" si="10"/>
        <v>127455.271597222</v>
      </c>
      <c r="G89" s="3"/>
      <c r="H89" s="3"/>
      <c r="I89" s="3"/>
      <c r="J89" s="3"/>
      <c r="K89" s="14">
        <f t="shared" si="13"/>
        <v>0.0561</v>
      </c>
    </row>
    <row r="90" spans="1:11">
      <c r="A90" s="7">
        <v>44</v>
      </c>
      <c r="B90" s="1">
        <f t="shared" si="11"/>
        <v>2031</v>
      </c>
      <c r="C90" s="8">
        <f t="shared" si="12"/>
        <v>48049</v>
      </c>
      <c r="D90" s="3">
        <f t="shared" si="8"/>
        <v>8157137.38222224</v>
      </c>
      <c r="E90" s="3"/>
      <c r="F90" s="3">
        <f t="shared" si="10"/>
        <v>127455.271597222</v>
      </c>
      <c r="G90" s="3"/>
      <c r="H90" s="3"/>
      <c r="I90" s="3"/>
      <c r="J90" s="3"/>
      <c r="K90" s="14">
        <f t="shared" si="13"/>
        <v>0.0561</v>
      </c>
    </row>
    <row r="91" spans="1:11">
      <c r="A91" s="7">
        <v>45</v>
      </c>
      <c r="B91" s="1">
        <f t="shared" si="11"/>
        <v>2031</v>
      </c>
      <c r="C91" s="8">
        <f t="shared" si="12"/>
        <v>48080</v>
      </c>
      <c r="D91" s="3">
        <f t="shared" si="8"/>
        <v>8029682.11062501</v>
      </c>
      <c r="E91" s="3"/>
      <c r="F91" s="3">
        <f t="shared" si="10"/>
        <v>127455.271597222</v>
      </c>
      <c r="G91" s="3"/>
      <c r="H91" s="3"/>
      <c r="I91" s="3"/>
      <c r="J91" s="3"/>
      <c r="K91" s="14">
        <f t="shared" si="13"/>
        <v>0.0561</v>
      </c>
    </row>
    <row r="92" spans="1:11">
      <c r="A92" s="7">
        <v>46</v>
      </c>
      <c r="B92" s="1">
        <f t="shared" si="11"/>
        <v>2031</v>
      </c>
      <c r="C92" s="8">
        <f t="shared" si="12"/>
        <v>48111</v>
      </c>
      <c r="D92" s="3">
        <f t="shared" si="8"/>
        <v>7902226.83902779</v>
      </c>
      <c r="E92" s="3"/>
      <c r="F92" s="3">
        <f t="shared" si="10"/>
        <v>127455.271597222</v>
      </c>
      <c r="G92" s="3"/>
      <c r="H92" s="3"/>
      <c r="I92" s="3"/>
      <c r="J92" s="3"/>
      <c r="K92" s="14">
        <f t="shared" si="13"/>
        <v>0.0561</v>
      </c>
    </row>
    <row r="93" spans="1:11">
      <c r="A93" s="7">
        <v>47</v>
      </c>
      <c r="B93" s="1">
        <f t="shared" si="11"/>
        <v>2031</v>
      </c>
      <c r="C93" s="8">
        <f t="shared" si="12"/>
        <v>48141</v>
      </c>
      <c r="D93" s="3">
        <f t="shared" si="8"/>
        <v>7774771.56743057</v>
      </c>
      <c r="E93" s="3"/>
      <c r="F93" s="3">
        <f t="shared" si="10"/>
        <v>127455.271597222</v>
      </c>
      <c r="G93" s="3"/>
      <c r="H93" s="3"/>
      <c r="I93" s="3"/>
      <c r="J93" s="3"/>
      <c r="K93" s="14">
        <f t="shared" si="13"/>
        <v>0.0561</v>
      </c>
    </row>
    <row r="94" spans="1:11">
      <c r="A94" s="7">
        <v>48</v>
      </c>
      <c r="B94" s="1">
        <f t="shared" si="11"/>
        <v>2031</v>
      </c>
      <c r="C94" s="8">
        <f t="shared" si="12"/>
        <v>48172</v>
      </c>
      <c r="D94" s="3">
        <f t="shared" si="8"/>
        <v>7647316.29583335</v>
      </c>
      <c r="E94" s="3"/>
      <c r="F94" s="3">
        <f t="shared" si="10"/>
        <v>127455.271597222</v>
      </c>
      <c r="G94" s="3"/>
      <c r="H94" s="3"/>
      <c r="I94" s="3"/>
      <c r="J94" s="3"/>
      <c r="K94" s="14">
        <f t="shared" si="13"/>
        <v>0.0561</v>
      </c>
    </row>
    <row r="95" spans="1:11">
      <c r="A95" s="7">
        <v>49</v>
      </c>
      <c r="B95" s="1">
        <f t="shared" si="11"/>
        <v>2031</v>
      </c>
      <c r="C95" s="8">
        <f t="shared" si="12"/>
        <v>48202</v>
      </c>
      <c r="D95" s="3">
        <f t="shared" si="8"/>
        <v>7519861.02423612</v>
      </c>
      <c r="E95" s="3"/>
      <c r="F95" s="3">
        <f t="shared" si="10"/>
        <v>127455.271597222</v>
      </c>
      <c r="G95" s="3"/>
      <c r="H95" s="3"/>
      <c r="I95" s="3"/>
      <c r="J95" s="3"/>
      <c r="K95" s="14">
        <f t="shared" si="13"/>
        <v>0.0561</v>
      </c>
    </row>
    <row r="96" spans="1:11">
      <c r="A96" s="7">
        <v>50</v>
      </c>
      <c r="B96" s="1">
        <f t="shared" si="11"/>
        <v>2032</v>
      </c>
      <c r="C96" s="8">
        <f t="shared" si="12"/>
        <v>48233</v>
      </c>
      <c r="D96" s="3">
        <f t="shared" si="8"/>
        <v>7392405.7526389</v>
      </c>
      <c r="E96" s="3"/>
      <c r="F96" s="3">
        <f t="shared" si="10"/>
        <v>127455.271597222</v>
      </c>
      <c r="G96" s="3"/>
      <c r="H96" s="3"/>
      <c r="I96" s="3"/>
      <c r="J96" s="3"/>
      <c r="K96" s="14">
        <f t="shared" si="13"/>
        <v>0.0561</v>
      </c>
    </row>
    <row r="97" spans="1:11">
      <c r="A97" s="7">
        <v>51</v>
      </c>
      <c r="B97" s="1">
        <f t="shared" si="11"/>
        <v>2032</v>
      </c>
      <c r="C97" s="8">
        <f t="shared" si="12"/>
        <v>48264</v>
      </c>
      <c r="D97" s="3">
        <f t="shared" si="8"/>
        <v>7264950.48104168</v>
      </c>
      <c r="E97" s="3"/>
      <c r="F97" s="3">
        <f t="shared" si="10"/>
        <v>127455.271597222</v>
      </c>
      <c r="G97" s="3"/>
      <c r="H97" s="3"/>
      <c r="I97" s="3"/>
      <c r="J97" s="3"/>
      <c r="K97" s="14">
        <f t="shared" si="13"/>
        <v>0.0561</v>
      </c>
    </row>
    <row r="98" spans="1:11">
      <c r="A98" s="7">
        <v>52</v>
      </c>
      <c r="B98" s="1">
        <f t="shared" si="11"/>
        <v>2032</v>
      </c>
      <c r="C98" s="8">
        <f t="shared" si="12"/>
        <v>48293</v>
      </c>
      <c r="D98" s="3">
        <f t="shared" ref="D98:D154" si="14">D97-E98-F98</f>
        <v>7137495.20944446</v>
      </c>
      <c r="E98" s="3"/>
      <c r="F98" s="3">
        <f t="shared" si="10"/>
        <v>127455.271597222</v>
      </c>
      <c r="G98" s="3"/>
      <c r="H98" s="3"/>
      <c r="I98" s="3"/>
      <c r="J98" s="3"/>
      <c r="K98" s="14">
        <f t="shared" si="13"/>
        <v>0.0561</v>
      </c>
    </row>
    <row r="99" spans="1:11">
      <c r="A99" s="7">
        <v>53</v>
      </c>
      <c r="B99" s="1">
        <f t="shared" si="11"/>
        <v>2032</v>
      </c>
      <c r="C99" s="8">
        <f t="shared" si="12"/>
        <v>48324</v>
      </c>
      <c r="D99" s="3">
        <f t="shared" si="14"/>
        <v>7010039.93784724</v>
      </c>
      <c r="E99" s="3"/>
      <c r="F99" s="3">
        <f t="shared" si="10"/>
        <v>127455.271597222</v>
      </c>
      <c r="G99" s="3"/>
      <c r="H99" s="3"/>
      <c r="I99" s="3"/>
      <c r="J99" s="3"/>
      <c r="K99" s="14">
        <f t="shared" si="13"/>
        <v>0.0561</v>
      </c>
    </row>
    <row r="100" spans="1:11">
      <c r="A100" s="7">
        <v>54</v>
      </c>
      <c r="B100" s="1">
        <f t="shared" si="11"/>
        <v>2032</v>
      </c>
      <c r="C100" s="8">
        <f t="shared" si="12"/>
        <v>48354</v>
      </c>
      <c r="D100" s="3">
        <f t="shared" si="14"/>
        <v>6882584.66625001</v>
      </c>
      <c r="E100" s="3"/>
      <c r="F100" s="3">
        <f t="shared" si="10"/>
        <v>127455.271597222</v>
      </c>
      <c r="G100" s="3"/>
      <c r="H100" s="3"/>
      <c r="I100" s="3"/>
      <c r="J100" s="3"/>
      <c r="K100" s="14">
        <f t="shared" si="13"/>
        <v>0.0561</v>
      </c>
    </row>
    <row r="101" spans="1:11">
      <c r="A101" s="7">
        <v>55</v>
      </c>
      <c r="B101" s="1">
        <f t="shared" si="11"/>
        <v>2032</v>
      </c>
      <c r="C101" s="8">
        <f t="shared" si="12"/>
        <v>48385</v>
      </c>
      <c r="D101" s="3">
        <f t="shared" si="14"/>
        <v>6755129.39465279</v>
      </c>
      <c r="E101" s="3"/>
      <c r="F101" s="3">
        <f t="shared" si="10"/>
        <v>127455.271597222</v>
      </c>
      <c r="G101" s="3"/>
      <c r="H101" s="3"/>
      <c r="I101" s="3"/>
      <c r="J101" s="3"/>
      <c r="K101" s="14">
        <f t="shared" si="13"/>
        <v>0.0561</v>
      </c>
    </row>
    <row r="102" spans="1:11">
      <c r="A102" s="7">
        <v>56</v>
      </c>
      <c r="B102" s="1">
        <f t="shared" si="11"/>
        <v>2032</v>
      </c>
      <c r="C102" s="8">
        <f t="shared" si="12"/>
        <v>48415</v>
      </c>
      <c r="D102" s="3">
        <f t="shared" si="14"/>
        <v>6627674.12305557</v>
      </c>
      <c r="E102" s="3"/>
      <c r="F102" s="3">
        <f t="shared" si="10"/>
        <v>127455.271597222</v>
      </c>
      <c r="G102" s="3"/>
      <c r="H102" s="3"/>
      <c r="I102" s="3"/>
      <c r="J102" s="3"/>
      <c r="K102" s="14">
        <f t="shared" si="13"/>
        <v>0.0561</v>
      </c>
    </row>
    <row r="103" spans="1:11">
      <c r="A103" s="7">
        <v>57</v>
      </c>
      <c r="B103" s="1">
        <f t="shared" si="11"/>
        <v>2032</v>
      </c>
      <c r="C103" s="8">
        <f t="shared" si="12"/>
        <v>48446</v>
      </c>
      <c r="D103" s="3">
        <f t="shared" si="14"/>
        <v>6500218.85145835</v>
      </c>
      <c r="E103" s="3"/>
      <c r="F103" s="3">
        <f t="shared" si="10"/>
        <v>127455.271597222</v>
      </c>
      <c r="G103" s="3"/>
      <c r="H103" s="3"/>
      <c r="I103" s="3"/>
      <c r="J103" s="3"/>
      <c r="K103" s="14">
        <f t="shared" si="13"/>
        <v>0.0561</v>
      </c>
    </row>
    <row r="104" spans="1:11">
      <c r="A104" s="7">
        <v>58</v>
      </c>
      <c r="B104" s="1">
        <f t="shared" si="11"/>
        <v>2032</v>
      </c>
      <c r="C104" s="8">
        <f t="shared" si="12"/>
        <v>48477</v>
      </c>
      <c r="D104" s="3">
        <f t="shared" si="14"/>
        <v>6372763.57986112</v>
      </c>
      <c r="E104" s="3"/>
      <c r="F104" s="3">
        <f t="shared" si="10"/>
        <v>127455.271597222</v>
      </c>
      <c r="G104" s="3"/>
      <c r="H104" s="3"/>
      <c r="I104" s="3"/>
      <c r="J104" s="3"/>
      <c r="K104" s="14">
        <f t="shared" si="13"/>
        <v>0.0561</v>
      </c>
    </row>
    <row r="105" spans="1:11">
      <c r="A105" s="7">
        <v>59</v>
      </c>
      <c r="B105" s="1">
        <f t="shared" si="11"/>
        <v>2032</v>
      </c>
      <c r="C105" s="8">
        <f t="shared" si="12"/>
        <v>48507</v>
      </c>
      <c r="D105" s="3">
        <f t="shared" si="14"/>
        <v>6245308.3082639</v>
      </c>
      <c r="E105" s="3"/>
      <c r="F105" s="3">
        <f t="shared" si="10"/>
        <v>127455.271597222</v>
      </c>
      <c r="G105" s="3"/>
      <c r="H105" s="3"/>
      <c r="I105" s="3"/>
      <c r="J105" s="3"/>
      <c r="K105" s="14">
        <f t="shared" si="13"/>
        <v>0.0561</v>
      </c>
    </row>
    <row r="106" spans="1:11">
      <c r="A106" s="7">
        <v>60</v>
      </c>
      <c r="B106" s="1">
        <f t="shared" si="11"/>
        <v>2032</v>
      </c>
      <c r="C106" s="8">
        <f t="shared" si="12"/>
        <v>48538</v>
      </c>
      <c r="D106" s="3">
        <f t="shared" si="14"/>
        <v>6117853.03666668</v>
      </c>
      <c r="E106" s="3"/>
      <c r="F106" s="3">
        <f t="shared" si="10"/>
        <v>127455.271597222</v>
      </c>
      <c r="G106" s="3"/>
      <c r="H106" s="3"/>
      <c r="I106" s="3"/>
      <c r="J106" s="3"/>
      <c r="K106" s="14">
        <f t="shared" si="13"/>
        <v>0.0561</v>
      </c>
    </row>
    <row r="107" spans="1:11">
      <c r="A107" s="7">
        <v>61</v>
      </c>
      <c r="B107" s="1">
        <f t="shared" si="11"/>
        <v>2032</v>
      </c>
      <c r="C107" s="8">
        <f t="shared" si="12"/>
        <v>48568</v>
      </c>
      <c r="D107" s="3">
        <f t="shared" si="14"/>
        <v>5990397.76506946</v>
      </c>
      <c r="E107" s="3"/>
      <c r="F107" s="3">
        <f t="shared" si="10"/>
        <v>127455.271597222</v>
      </c>
      <c r="G107" s="3"/>
      <c r="H107" s="3"/>
      <c r="I107" s="3"/>
      <c r="J107" s="3"/>
      <c r="K107" s="14">
        <f t="shared" si="13"/>
        <v>0.0561</v>
      </c>
    </row>
    <row r="108" spans="1:11">
      <c r="A108" s="7">
        <v>62</v>
      </c>
      <c r="B108" s="1">
        <f t="shared" si="11"/>
        <v>2033</v>
      </c>
      <c r="C108" s="8">
        <f t="shared" si="12"/>
        <v>48599</v>
      </c>
      <c r="D108" s="3">
        <f t="shared" si="14"/>
        <v>5862942.49347223</v>
      </c>
      <c r="E108" s="3"/>
      <c r="F108" s="3">
        <f t="shared" si="10"/>
        <v>127455.271597222</v>
      </c>
      <c r="G108" s="3"/>
      <c r="H108" s="3"/>
      <c r="I108" s="3"/>
      <c r="J108" s="3"/>
      <c r="K108" s="14">
        <f t="shared" si="13"/>
        <v>0.0561</v>
      </c>
    </row>
    <row r="109" spans="1:11">
      <c r="A109" s="7">
        <v>63</v>
      </c>
      <c r="B109" s="1">
        <f t="shared" si="11"/>
        <v>2033</v>
      </c>
      <c r="C109" s="8">
        <f t="shared" si="12"/>
        <v>48630</v>
      </c>
      <c r="D109" s="3">
        <f t="shared" si="14"/>
        <v>5735487.22187501</v>
      </c>
      <c r="E109" s="3"/>
      <c r="F109" s="3">
        <f t="shared" si="10"/>
        <v>127455.271597222</v>
      </c>
      <c r="G109" s="3"/>
      <c r="H109" s="3"/>
      <c r="I109" s="3"/>
      <c r="J109" s="3"/>
      <c r="K109" s="14">
        <f t="shared" si="13"/>
        <v>0.0561</v>
      </c>
    </row>
    <row r="110" spans="1:11">
      <c r="A110" s="7">
        <v>64</v>
      </c>
      <c r="B110" s="1">
        <f t="shared" si="11"/>
        <v>2033</v>
      </c>
      <c r="C110" s="8">
        <f t="shared" si="12"/>
        <v>48658</v>
      </c>
      <c r="D110" s="3">
        <f t="shared" si="14"/>
        <v>5608031.95027779</v>
      </c>
      <c r="E110" s="3"/>
      <c r="F110" s="3">
        <f t="shared" si="10"/>
        <v>127455.271597222</v>
      </c>
      <c r="G110" s="3"/>
      <c r="H110" s="3"/>
      <c r="I110" s="3"/>
      <c r="J110" s="3"/>
      <c r="K110" s="14">
        <f t="shared" si="13"/>
        <v>0.0561</v>
      </c>
    </row>
    <row r="111" spans="1:11">
      <c r="A111" s="7">
        <v>65</v>
      </c>
      <c r="B111" s="1">
        <f t="shared" si="11"/>
        <v>2033</v>
      </c>
      <c r="C111" s="8">
        <f t="shared" si="12"/>
        <v>48689</v>
      </c>
      <c r="D111" s="3">
        <f t="shared" si="14"/>
        <v>5480576.67868057</v>
      </c>
      <c r="E111" s="3"/>
      <c r="F111" s="3">
        <f t="shared" si="10"/>
        <v>127455.271597222</v>
      </c>
      <c r="G111" s="3"/>
      <c r="H111" s="3"/>
      <c r="I111" s="3"/>
      <c r="J111" s="3"/>
      <c r="K111" s="14">
        <f t="shared" si="13"/>
        <v>0.0561</v>
      </c>
    </row>
    <row r="112" spans="1:11">
      <c r="A112" s="7">
        <v>66</v>
      </c>
      <c r="B112" s="1">
        <f t="shared" si="11"/>
        <v>2033</v>
      </c>
      <c r="C112" s="8">
        <f t="shared" si="12"/>
        <v>48719</v>
      </c>
      <c r="D112" s="3">
        <f t="shared" si="14"/>
        <v>5353121.40708334</v>
      </c>
      <c r="E112" s="3"/>
      <c r="F112" s="3">
        <f t="shared" ref="F112:F154" si="15">F111</f>
        <v>127455.271597222</v>
      </c>
      <c r="G112" s="3"/>
      <c r="H112" s="3"/>
      <c r="I112" s="3"/>
      <c r="J112" s="3"/>
      <c r="K112" s="14">
        <f t="shared" si="13"/>
        <v>0.0561</v>
      </c>
    </row>
    <row r="113" spans="1:11">
      <c r="A113" s="7">
        <v>67</v>
      </c>
      <c r="B113" s="1">
        <f t="shared" si="11"/>
        <v>2033</v>
      </c>
      <c r="C113" s="8">
        <f t="shared" si="12"/>
        <v>48750</v>
      </c>
      <c r="D113" s="3">
        <f t="shared" si="14"/>
        <v>5225666.13548612</v>
      </c>
      <c r="E113" s="3"/>
      <c r="F113" s="3">
        <f t="shared" si="15"/>
        <v>127455.271597222</v>
      </c>
      <c r="G113" s="3"/>
      <c r="H113" s="3"/>
      <c r="I113" s="3"/>
      <c r="J113" s="3"/>
      <c r="K113" s="14">
        <f t="shared" si="13"/>
        <v>0.0561</v>
      </c>
    </row>
    <row r="114" spans="1:11">
      <c r="A114" s="7">
        <v>68</v>
      </c>
      <c r="B114" s="1">
        <f t="shared" si="11"/>
        <v>2033</v>
      </c>
      <c r="C114" s="8">
        <f t="shared" si="12"/>
        <v>48780</v>
      </c>
      <c r="D114" s="3">
        <f t="shared" si="14"/>
        <v>5098210.8638889</v>
      </c>
      <c r="E114" s="3"/>
      <c r="F114" s="3">
        <f t="shared" si="15"/>
        <v>127455.271597222</v>
      </c>
      <c r="G114" s="3"/>
      <c r="H114" s="3"/>
      <c r="I114" s="3"/>
      <c r="J114" s="3"/>
      <c r="K114" s="14">
        <f t="shared" si="13"/>
        <v>0.0561</v>
      </c>
    </row>
    <row r="115" spans="1:11">
      <c r="A115" s="7">
        <v>69</v>
      </c>
      <c r="B115" s="1">
        <f t="shared" si="11"/>
        <v>2033</v>
      </c>
      <c r="C115" s="8">
        <f t="shared" si="12"/>
        <v>48811</v>
      </c>
      <c r="D115" s="3">
        <f t="shared" si="14"/>
        <v>4970755.59229168</v>
      </c>
      <c r="E115" s="3"/>
      <c r="F115" s="3">
        <f t="shared" si="15"/>
        <v>127455.271597222</v>
      </c>
      <c r="G115" s="3"/>
      <c r="H115" s="3"/>
      <c r="I115" s="3"/>
      <c r="J115" s="3"/>
      <c r="K115" s="14">
        <f t="shared" si="13"/>
        <v>0.0561</v>
      </c>
    </row>
    <row r="116" spans="1:11">
      <c r="A116" s="7">
        <v>70</v>
      </c>
      <c r="B116" s="1">
        <f t="shared" si="11"/>
        <v>2033</v>
      </c>
      <c r="C116" s="8">
        <f t="shared" si="12"/>
        <v>48842</v>
      </c>
      <c r="D116" s="3">
        <f t="shared" si="14"/>
        <v>4843300.32069445</v>
      </c>
      <c r="E116" s="3"/>
      <c r="F116" s="3">
        <f t="shared" si="15"/>
        <v>127455.271597222</v>
      </c>
      <c r="G116" s="3"/>
      <c r="H116" s="3"/>
      <c r="I116" s="3"/>
      <c r="J116" s="3"/>
      <c r="K116" s="14">
        <f t="shared" si="13"/>
        <v>0.0561</v>
      </c>
    </row>
    <row r="117" spans="1:11">
      <c r="A117" s="7">
        <v>71</v>
      </c>
      <c r="B117" s="1">
        <f t="shared" si="11"/>
        <v>2033</v>
      </c>
      <c r="C117" s="8">
        <f t="shared" si="12"/>
        <v>48872</v>
      </c>
      <c r="D117" s="3">
        <f t="shared" si="14"/>
        <v>4715845.04909723</v>
      </c>
      <c r="E117" s="3"/>
      <c r="F117" s="3">
        <f t="shared" si="15"/>
        <v>127455.271597222</v>
      </c>
      <c r="G117" s="3"/>
      <c r="H117" s="3"/>
      <c r="I117" s="3"/>
      <c r="J117" s="3"/>
      <c r="K117" s="14">
        <f t="shared" si="13"/>
        <v>0.0561</v>
      </c>
    </row>
    <row r="118" spans="1:11">
      <c r="A118" s="7">
        <v>72</v>
      </c>
      <c r="B118" s="1">
        <f t="shared" si="11"/>
        <v>2033</v>
      </c>
      <c r="C118" s="8">
        <f t="shared" si="12"/>
        <v>48903</v>
      </c>
      <c r="D118" s="3">
        <f t="shared" si="14"/>
        <v>4588389.77750001</v>
      </c>
      <c r="E118" s="3"/>
      <c r="F118" s="3">
        <f t="shared" si="15"/>
        <v>127455.271597222</v>
      </c>
      <c r="G118" s="3"/>
      <c r="H118" s="3"/>
      <c r="I118" s="3"/>
      <c r="J118" s="3"/>
      <c r="K118" s="14">
        <f t="shared" si="13"/>
        <v>0.0561</v>
      </c>
    </row>
    <row r="119" spans="1:11">
      <c r="A119" s="7">
        <v>73</v>
      </c>
      <c r="B119" s="1">
        <f t="shared" si="11"/>
        <v>2033</v>
      </c>
      <c r="C119" s="8">
        <f t="shared" si="12"/>
        <v>48933</v>
      </c>
      <c r="D119" s="3">
        <f t="shared" si="14"/>
        <v>4460934.50590279</v>
      </c>
      <c r="E119" s="3"/>
      <c r="F119" s="3">
        <f t="shared" si="15"/>
        <v>127455.271597222</v>
      </c>
      <c r="G119" s="3"/>
      <c r="H119" s="3"/>
      <c r="I119" s="3"/>
      <c r="J119" s="3"/>
      <c r="K119" s="14">
        <f t="shared" si="13"/>
        <v>0.0561</v>
      </c>
    </row>
    <row r="120" spans="1:11">
      <c r="A120" s="7">
        <v>74</v>
      </c>
      <c r="B120" s="1">
        <f t="shared" si="11"/>
        <v>2034</v>
      </c>
      <c r="C120" s="8">
        <f t="shared" si="12"/>
        <v>48964</v>
      </c>
      <c r="D120" s="3">
        <f t="shared" si="14"/>
        <v>4333479.23430556</v>
      </c>
      <c r="E120" s="3"/>
      <c r="F120" s="3">
        <f t="shared" si="15"/>
        <v>127455.271597222</v>
      </c>
      <c r="G120" s="3"/>
      <c r="H120" s="3"/>
      <c r="I120" s="3"/>
      <c r="J120" s="3"/>
      <c r="K120" s="14">
        <f t="shared" si="13"/>
        <v>0.0561</v>
      </c>
    </row>
    <row r="121" spans="1:11">
      <c r="A121" s="7">
        <v>75</v>
      </c>
      <c r="B121" s="1">
        <f t="shared" si="11"/>
        <v>2034</v>
      </c>
      <c r="C121" s="8">
        <f t="shared" si="12"/>
        <v>48995</v>
      </c>
      <c r="D121" s="3">
        <f t="shared" si="14"/>
        <v>4206023.96270834</v>
      </c>
      <c r="E121" s="3"/>
      <c r="F121" s="3">
        <f t="shared" si="15"/>
        <v>127455.271597222</v>
      </c>
      <c r="G121" s="3"/>
      <c r="H121" s="3"/>
      <c r="I121" s="3"/>
      <c r="J121" s="3"/>
      <c r="K121" s="14">
        <f t="shared" si="13"/>
        <v>0.0561</v>
      </c>
    </row>
    <row r="122" spans="1:11">
      <c r="A122" s="7">
        <v>76</v>
      </c>
      <c r="B122" s="1">
        <f t="shared" si="11"/>
        <v>2034</v>
      </c>
      <c r="C122" s="8">
        <f t="shared" si="12"/>
        <v>49023</v>
      </c>
      <c r="D122" s="3">
        <f t="shared" si="14"/>
        <v>4078568.69111112</v>
      </c>
      <c r="E122" s="3"/>
      <c r="F122" s="3">
        <f t="shared" si="15"/>
        <v>127455.271597222</v>
      </c>
      <c r="G122" s="3"/>
      <c r="H122" s="3"/>
      <c r="I122" s="3"/>
      <c r="J122" s="3"/>
      <c r="K122" s="14">
        <f t="shared" si="13"/>
        <v>0.0561</v>
      </c>
    </row>
    <row r="123" spans="1:11">
      <c r="A123" s="7">
        <v>77</v>
      </c>
      <c r="B123" s="1">
        <f t="shared" si="11"/>
        <v>2034</v>
      </c>
      <c r="C123" s="8">
        <f t="shared" si="12"/>
        <v>49054</v>
      </c>
      <c r="D123" s="3">
        <f t="shared" si="14"/>
        <v>3951113.4195139</v>
      </c>
      <c r="E123" s="3"/>
      <c r="F123" s="3">
        <f t="shared" si="15"/>
        <v>127455.271597222</v>
      </c>
      <c r="G123" s="3"/>
      <c r="H123" s="3"/>
      <c r="I123" s="3"/>
      <c r="J123" s="3"/>
      <c r="K123" s="14">
        <f t="shared" si="13"/>
        <v>0.0561</v>
      </c>
    </row>
    <row r="124" spans="1:11">
      <c r="A124" s="7">
        <v>78</v>
      </c>
      <c r="B124" s="1">
        <f t="shared" si="11"/>
        <v>2034</v>
      </c>
      <c r="C124" s="8">
        <f t="shared" si="12"/>
        <v>49084</v>
      </c>
      <c r="D124" s="3">
        <f t="shared" si="14"/>
        <v>3823658.14791668</v>
      </c>
      <c r="E124" s="3"/>
      <c r="F124" s="3">
        <f t="shared" si="15"/>
        <v>127455.271597222</v>
      </c>
      <c r="G124" s="3"/>
      <c r="H124" s="3"/>
      <c r="I124" s="3"/>
      <c r="J124" s="3"/>
      <c r="K124" s="14">
        <f t="shared" si="13"/>
        <v>0.0561</v>
      </c>
    </row>
    <row r="125" spans="1:11">
      <c r="A125" s="7">
        <v>79</v>
      </c>
      <c r="B125" s="1">
        <f t="shared" si="11"/>
        <v>2034</v>
      </c>
      <c r="C125" s="8">
        <f t="shared" si="12"/>
        <v>49115</v>
      </c>
      <c r="D125" s="3">
        <f t="shared" si="14"/>
        <v>3696202.87631945</v>
      </c>
      <c r="E125" s="3"/>
      <c r="F125" s="3">
        <f t="shared" si="15"/>
        <v>127455.271597222</v>
      </c>
      <c r="G125" s="3"/>
      <c r="H125" s="3"/>
      <c r="I125" s="3"/>
      <c r="J125" s="3"/>
      <c r="K125" s="14">
        <f t="shared" si="13"/>
        <v>0.0561</v>
      </c>
    </row>
    <row r="126" spans="1:11">
      <c r="A126" s="7">
        <v>80</v>
      </c>
      <c r="B126" s="1">
        <f t="shared" si="11"/>
        <v>2034</v>
      </c>
      <c r="C126" s="8">
        <f t="shared" si="12"/>
        <v>49145</v>
      </c>
      <c r="D126" s="3">
        <f t="shared" si="14"/>
        <v>3568747.60472223</v>
      </c>
      <c r="E126" s="3"/>
      <c r="F126" s="3">
        <f t="shared" si="15"/>
        <v>127455.271597222</v>
      </c>
      <c r="G126" s="3"/>
      <c r="H126" s="3"/>
      <c r="I126" s="3"/>
      <c r="J126" s="3"/>
      <c r="K126" s="14">
        <f t="shared" si="13"/>
        <v>0.0561</v>
      </c>
    </row>
    <row r="127" spans="1:11">
      <c r="A127" s="7">
        <v>81</v>
      </c>
      <c r="B127" s="1">
        <f t="shared" si="11"/>
        <v>2034</v>
      </c>
      <c r="C127" s="8">
        <f t="shared" si="12"/>
        <v>49176</v>
      </c>
      <c r="D127" s="3">
        <f t="shared" si="14"/>
        <v>3441292.33312501</v>
      </c>
      <c r="E127" s="3"/>
      <c r="F127" s="3">
        <f t="shared" si="15"/>
        <v>127455.271597222</v>
      </c>
      <c r="G127" s="3"/>
      <c r="H127" s="3"/>
      <c r="I127" s="3"/>
      <c r="J127" s="3"/>
      <c r="K127" s="14">
        <f t="shared" si="13"/>
        <v>0.0561</v>
      </c>
    </row>
    <row r="128" spans="1:11">
      <c r="A128" s="7">
        <v>82</v>
      </c>
      <c r="B128" s="1">
        <f t="shared" si="11"/>
        <v>2034</v>
      </c>
      <c r="C128" s="8">
        <f t="shared" si="12"/>
        <v>49207</v>
      </c>
      <c r="D128" s="3">
        <f t="shared" si="14"/>
        <v>3313837.06152779</v>
      </c>
      <c r="E128" s="3"/>
      <c r="F128" s="3">
        <f t="shared" si="15"/>
        <v>127455.271597222</v>
      </c>
      <c r="G128" s="3"/>
      <c r="H128" s="3"/>
      <c r="I128" s="3"/>
      <c r="J128" s="3"/>
      <c r="K128" s="14">
        <f t="shared" si="13"/>
        <v>0.0561</v>
      </c>
    </row>
    <row r="129" spans="1:11">
      <c r="A129" s="7">
        <v>83</v>
      </c>
      <c r="B129" s="1">
        <f t="shared" si="11"/>
        <v>2034</v>
      </c>
      <c r="C129" s="8">
        <f t="shared" si="12"/>
        <v>49237</v>
      </c>
      <c r="D129" s="3">
        <f t="shared" si="14"/>
        <v>3186381.78993057</v>
      </c>
      <c r="E129" s="3"/>
      <c r="F129" s="3">
        <f t="shared" si="15"/>
        <v>127455.271597222</v>
      </c>
      <c r="G129" s="3"/>
      <c r="H129" s="3"/>
      <c r="I129" s="3"/>
      <c r="J129" s="3"/>
      <c r="K129" s="14">
        <f t="shared" si="13"/>
        <v>0.0561</v>
      </c>
    </row>
    <row r="130" spans="1:11">
      <c r="A130" s="7">
        <v>84</v>
      </c>
      <c r="B130" s="1">
        <f t="shared" si="11"/>
        <v>2034</v>
      </c>
      <c r="C130" s="8">
        <f t="shared" si="12"/>
        <v>49268</v>
      </c>
      <c r="D130" s="3">
        <f t="shared" si="14"/>
        <v>3058926.51833334</v>
      </c>
      <c r="E130" s="3"/>
      <c r="F130" s="3">
        <f t="shared" si="15"/>
        <v>127455.271597222</v>
      </c>
      <c r="G130" s="3"/>
      <c r="H130" s="3"/>
      <c r="I130" s="3"/>
      <c r="J130" s="3"/>
      <c r="K130" s="14">
        <f t="shared" si="13"/>
        <v>0.0561</v>
      </c>
    </row>
    <row r="131" spans="1:11">
      <c r="A131" s="7">
        <v>85</v>
      </c>
      <c r="B131" s="1">
        <f t="shared" si="11"/>
        <v>2034</v>
      </c>
      <c r="C131" s="8">
        <f t="shared" si="12"/>
        <v>49298</v>
      </c>
      <c r="D131" s="3">
        <f t="shared" si="14"/>
        <v>2931471.24673612</v>
      </c>
      <c r="E131" s="3"/>
      <c r="F131" s="3">
        <f t="shared" si="15"/>
        <v>127455.271597222</v>
      </c>
      <c r="G131" s="3"/>
      <c r="H131" s="3"/>
      <c r="I131" s="3"/>
      <c r="J131" s="3"/>
      <c r="K131" s="14">
        <f t="shared" si="13"/>
        <v>0.0561</v>
      </c>
    </row>
    <row r="132" spans="1:11">
      <c r="A132" s="7">
        <v>86</v>
      </c>
      <c r="B132" s="1">
        <f t="shared" si="11"/>
        <v>2035</v>
      </c>
      <c r="C132" s="8">
        <f t="shared" si="12"/>
        <v>49329</v>
      </c>
      <c r="D132" s="3">
        <f t="shared" si="14"/>
        <v>2804015.9751389</v>
      </c>
      <c r="E132" s="3"/>
      <c r="F132" s="3">
        <f t="shared" si="15"/>
        <v>127455.271597222</v>
      </c>
      <c r="G132" s="3"/>
      <c r="H132" s="3"/>
      <c r="I132" s="3"/>
      <c r="J132" s="3"/>
      <c r="K132" s="14">
        <f t="shared" si="13"/>
        <v>0.0561</v>
      </c>
    </row>
    <row r="133" spans="1:11">
      <c r="A133" s="7">
        <v>87</v>
      </c>
      <c r="B133" s="1">
        <f t="shared" si="11"/>
        <v>2035</v>
      </c>
      <c r="C133" s="8">
        <f t="shared" si="12"/>
        <v>49360</v>
      </c>
      <c r="D133" s="3">
        <f t="shared" si="14"/>
        <v>2676560.70354168</v>
      </c>
      <c r="E133" s="3"/>
      <c r="F133" s="3">
        <f t="shared" si="15"/>
        <v>127455.271597222</v>
      </c>
      <c r="G133" s="3"/>
      <c r="H133" s="3"/>
      <c r="I133" s="3"/>
      <c r="J133" s="3"/>
      <c r="K133" s="14">
        <f t="shared" si="13"/>
        <v>0.0561</v>
      </c>
    </row>
    <row r="134" spans="1:11">
      <c r="A134" s="7">
        <v>88</v>
      </c>
      <c r="B134" s="1">
        <f t="shared" si="11"/>
        <v>2035</v>
      </c>
      <c r="C134" s="8">
        <f t="shared" si="12"/>
        <v>49388</v>
      </c>
      <c r="D134" s="3">
        <f t="shared" si="14"/>
        <v>2549105.43194446</v>
      </c>
      <c r="E134" s="3"/>
      <c r="F134" s="3">
        <f t="shared" si="15"/>
        <v>127455.271597222</v>
      </c>
      <c r="G134" s="3"/>
      <c r="H134" s="3"/>
      <c r="I134" s="3"/>
      <c r="J134" s="3"/>
      <c r="K134" s="14">
        <f t="shared" si="13"/>
        <v>0.0561</v>
      </c>
    </row>
    <row r="135" spans="1:11">
      <c r="A135" s="7">
        <v>89</v>
      </c>
      <c r="B135" s="1">
        <f t="shared" si="11"/>
        <v>2035</v>
      </c>
      <c r="C135" s="8">
        <f t="shared" si="12"/>
        <v>49419</v>
      </c>
      <c r="D135" s="3">
        <f t="shared" si="14"/>
        <v>2421650.16034723</v>
      </c>
      <c r="E135" s="3"/>
      <c r="F135" s="3">
        <f t="shared" si="15"/>
        <v>127455.271597222</v>
      </c>
      <c r="G135" s="3"/>
      <c r="H135" s="3"/>
      <c r="I135" s="3"/>
      <c r="J135" s="3"/>
      <c r="K135" s="14">
        <f t="shared" si="13"/>
        <v>0.0561</v>
      </c>
    </row>
    <row r="136" spans="1:11">
      <c r="A136" s="7">
        <v>90</v>
      </c>
      <c r="B136" s="1">
        <f t="shared" si="11"/>
        <v>2035</v>
      </c>
      <c r="C136" s="8">
        <f t="shared" si="12"/>
        <v>49449</v>
      </c>
      <c r="D136" s="3">
        <f t="shared" si="14"/>
        <v>2294194.88875001</v>
      </c>
      <c r="E136" s="3"/>
      <c r="F136" s="3">
        <f t="shared" si="15"/>
        <v>127455.271597222</v>
      </c>
      <c r="G136" s="3"/>
      <c r="H136" s="3"/>
      <c r="I136" s="3"/>
      <c r="J136" s="3"/>
      <c r="K136" s="14">
        <f t="shared" si="13"/>
        <v>0.0561</v>
      </c>
    </row>
    <row r="137" spans="1:11">
      <c r="A137" s="7">
        <v>91</v>
      </c>
      <c r="B137" s="1">
        <f t="shared" si="11"/>
        <v>2035</v>
      </c>
      <c r="C137" s="8">
        <f t="shared" si="12"/>
        <v>49480</v>
      </c>
      <c r="D137" s="3">
        <f t="shared" si="14"/>
        <v>2166739.61715279</v>
      </c>
      <c r="E137" s="3"/>
      <c r="F137" s="3">
        <f t="shared" si="15"/>
        <v>127455.271597222</v>
      </c>
      <c r="G137" s="3"/>
      <c r="H137" s="3"/>
      <c r="I137" s="3"/>
      <c r="J137" s="3"/>
      <c r="K137" s="14">
        <f t="shared" si="13"/>
        <v>0.0561</v>
      </c>
    </row>
    <row r="138" spans="1:11">
      <c r="A138" s="7">
        <v>92</v>
      </c>
      <c r="B138" s="1">
        <f t="shared" ref="B138:B154" si="16">YEAR(C138)</f>
        <v>2035</v>
      </c>
      <c r="C138" s="8">
        <f t="shared" si="12"/>
        <v>49510</v>
      </c>
      <c r="D138" s="3">
        <f t="shared" si="14"/>
        <v>2039284.34555557</v>
      </c>
      <c r="E138" s="3"/>
      <c r="F138" s="3">
        <f t="shared" si="15"/>
        <v>127455.271597222</v>
      </c>
      <c r="G138" s="3"/>
      <c r="H138" s="3"/>
      <c r="I138" s="3"/>
      <c r="J138" s="3"/>
      <c r="K138" s="14">
        <f t="shared" si="13"/>
        <v>0.0561</v>
      </c>
    </row>
    <row r="139" spans="1:11">
      <c r="A139" s="7">
        <v>93</v>
      </c>
      <c r="B139" s="1">
        <f t="shared" si="16"/>
        <v>2035</v>
      </c>
      <c r="C139" s="8">
        <f t="shared" ref="C139:C154" si="17">EDATE(C138,1)</f>
        <v>49541</v>
      </c>
      <c r="D139" s="3">
        <f t="shared" si="14"/>
        <v>1911829.07395835</v>
      </c>
      <c r="E139" s="3"/>
      <c r="F139" s="3">
        <f t="shared" si="15"/>
        <v>127455.271597222</v>
      </c>
      <c r="G139" s="3"/>
      <c r="H139" s="3"/>
      <c r="I139" s="3"/>
      <c r="J139" s="3"/>
      <c r="K139" s="14">
        <f t="shared" ref="K139:K154" si="18">K138</f>
        <v>0.0561</v>
      </c>
    </row>
    <row r="140" spans="1:11">
      <c r="A140" s="7">
        <v>94</v>
      </c>
      <c r="B140" s="1">
        <f t="shared" si="16"/>
        <v>2035</v>
      </c>
      <c r="C140" s="8">
        <f t="shared" si="17"/>
        <v>49572</v>
      </c>
      <c r="D140" s="3">
        <f t="shared" si="14"/>
        <v>1784373.80236112</v>
      </c>
      <c r="E140" s="3"/>
      <c r="F140" s="3">
        <f t="shared" si="15"/>
        <v>127455.271597222</v>
      </c>
      <c r="G140" s="3"/>
      <c r="H140" s="3"/>
      <c r="I140" s="3"/>
      <c r="J140" s="3"/>
      <c r="K140" s="14">
        <f t="shared" si="18"/>
        <v>0.0561</v>
      </c>
    </row>
    <row r="141" spans="1:11">
      <c r="A141" s="7">
        <v>95</v>
      </c>
      <c r="B141" s="1">
        <f t="shared" si="16"/>
        <v>2035</v>
      </c>
      <c r="C141" s="8">
        <f t="shared" si="17"/>
        <v>49602</v>
      </c>
      <c r="D141" s="3">
        <f t="shared" si="14"/>
        <v>1656918.5307639</v>
      </c>
      <c r="E141" s="3"/>
      <c r="F141" s="3">
        <f t="shared" si="15"/>
        <v>127455.271597222</v>
      </c>
      <c r="G141" s="3"/>
      <c r="H141" s="3"/>
      <c r="I141" s="3"/>
      <c r="J141" s="3"/>
      <c r="K141" s="14">
        <f t="shared" si="18"/>
        <v>0.0561</v>
      </c>
    </row>
    <row r="142" spans="1:11">
      <c r="A142" s="7">
        <v>96</v>
      </c>
      <c r="B142" s="1">
        <f t="shared" si="16"/>
        <v>2035</v>
      </c>
      <c r="C142" s="8">
        <f t="shared" si="17"/>
        <v>49633</v>
      </c>
      <c r="D142" s="3">
        <f t="shared" si="14"/>
        <v>1529463.25916668</v>
      </c>
      <c r="E142" s="3"/>
      <c r="F142" s="3">
        <f t="shared" si="15"/>
        <v>127455.271597222</v>
      </c>
      <c r="G142" s="3"/>
      <c r="H142" s="3"/>
      <c r="I142" s="3"/>
      <c r="J142" s="3"/>
      <c r="K142" s="14">
        <f t="shared" si="18"/>
        <v>0.0561</v>
      </c>
    </row>
    <row r="143" spans="1:11">
      <c r="A143" s="7">
        <v>97</v>
      </c>
      <c r="B143" s="1">
        <f t="shared" si="16"/>
        <v>2035</v>
      </c>
      <c r="C143" s="8">
        <f t="shared" si="17"/>
        <v>49663</v>
      </c>
      <c r="D143" s="3">
        <f t="shared" si="14"/>
        <v>1402007.98756946</v>
      </c>
      <c r="E143" s="3"/>
      <c r="F143" s="3">
        <f t="shared" si="15"/>
        <v>127455.271597222</v>
      </c>
      <c r="G143" s="3"/>
      <c r="H143" s="3"/>
      <c r="I143" s="3"/>
      <c r="J143" s="3"/>
      <c r="K143" s="14">
        <f t="shared" si="18"/>
        <v>0.0561</v>
      </c>
    </row>
    <row r="144" spans="1:11">
      <c r="A144" s="7">
        <v>98</v>
      </c>
      <c r="B144" s="1">
        <f t="shared" si="16"/>
        <v>2036</v>
      </c>
      <c r="C144" s="8">
        <f t="shared" si="17"/>
        <v>49694</v>
      </c>
      <c r="D144" s="3">
        <f t="shared" si="14"/>
        <v>1274552.71597224</v>
      </c>
      <c r="E144" s="3"/>
      <c r="F144" s="3">
        <f t="shared" si="15"/>
        <v>127455.271597222</v>
      </c>
      <c r="G144" s="3"/>
      <c r="H144" s="3"/>
      <c r="I144" s="3"/>
      <c r="J144" s="3"/>
      <c r="K144" s="14">
        <f t="shared" si="18"/>
        <v>0.0561</v>
      </c>
    </row>
    <row r="145" spans="1:11">
      <c r="A145" s="7">
        <v>99</v>
      </c>
      <c r="B145" s="1">
        <f t="shared" si="16"/>
        <v>2036</v>
      </c>
      <c r="C145" s="8">
        <f t="shared" si="17"/>
        <v>49725</v>
      </c>
      <c r="D145" s="3">
        <f t="shared" si="14"/>
        <v>1147097.44437501</v>
      </c>
      <c r="E145" s="3"/>
      <c r="F145" s="3">
        <f t="shared" si="15"/>
        <v>127455.271597222</v>
      </c>
      <c r="G145" s="3"/>
      <c r="H145" s="3"/>
      <c r="I145" s="3"/>
      <c r="J145" s="3"/>
      <c r="K145" s="14">
        <f t="shared" si="18"/>
        <v>0.0561</v>
      </c>
    </row>
    <row r="146" spans="1:11">
      <c r="A146" s="7">
        <v>100</v>
      </c>
      <c r="B146" s="1">
        <f t="shared" si="16"/>
        <v>2036</v>
      </c>
      <c r="C146" s="8">
        <f t="shared" si="17"/>
        <v>49754</v>
      </c>
      <c r="D146" s="3">
        <f t="shared" si="14"/>
        <v>1019642.17277779</v>
      </c>
      <c r="E146" s="3"/>
      <c r="F146" s="3">
        <f t="shared" si="15"/>
        <v>127455.271597222</v>
      </c>
      <c r="G146" s="3"/>
      <c r="H146" s="3"/>
      <c r="I146" s="3"/>
      <c r="J146" s="3"/>
      <c r="K146" s="14">
        <f t="shared" si="18"/>
        <v>0.0561</v>
      </c>
    </row>
    <row r="147" spans="1:11">
      <c r="A147" s="7">
        <v>101</v>
      </c>
      <c r="B147" s="1">
        <f t="shared" si="16"/>
        <v>2036</v>
      </c>
      <c r="C147" s="8">
        <f t="shared" si="17"/>
        <v>49785</v>
      </c>
      <c r="D147" s="3">
        <f t="shared" si="14"/>
        <v>892186.901180571</v>
      </c>
      <c r="E147" s="3"/>
      <c r="F147" s="3">
        <f t="shared" si="15"/>
        <v>127455.271597222</v>
      </c>
      <c r="G147" s="3"/>
      <c r="H147" s="3"/>
      <c r="I147" s="3"/>
      <c r="J147" s="3"/>
      <c r="K147" s="14">
        <f t="shared" si="18"/>
        <v>0.0561</v>
      </c>
    </row>
    <row r="148" spans="1:11">
      <c r="A148" s="7">
        <v>102</v>
      </c>
      <c r="B148" s="1">
        <f t="shared" si="16"/>
        <v>2036</v>
      </c>
      <c r="C148" s="8">
        <f t="shared" si="17"/>
        <v>49815</v>
      </c>
      <c r="D148" s="3">
        <f t="shared" si="14"/>
        <v>764731.629583349</v>
      </c>
      <c r="E148" s="3"/>
      <c r="F148" s="3">
        <f t="shared" si="15"/>
        <v>127455.271597222</v>
      </c>
      <c r="G148" s="3"/>
      <c r="H148" s="3"/>
      <c r="I148" s="3"/>
      <c r="J148" s="3"/>
      <c r="K148" s="14">
        <f t="shared" si="18"/>
        <v>0.0561</v>
      </c>
    </row>
    <row r="149" spans="1:11">
      <c r="A149" s="7">
        <v>103</v>
      </c>
      <c r="B149" s="1">
        <f t="shared" si="16"/>
        <v>2036</v>
      </c>
      <c r="C149" s="8">
        <f t="shared" si="17"/>
        <v>49846</v>
      </c>
      <c r="D149" s="3">
        <f t="shared" si="14"/>
        <v>637276.357986127</v>
      </c>
      <c r="E149" s="3"/>
      <c r="F149" s="3">
        <f t="shared" si="15"/>
        <v>127455.271597222</v>
      </c>
      <c r="G149" s="3"/>
      <c r="H149" s="3"/>
      <c r="I149" s="3"/>
      <c r="J149" s="3"/>
      <c r="K149" s="14">
        <f t="shared" si="18"/>
        <v>0.0561</v>
      </c>
    </row>
    <row r="150" spans="1:11">
      <c r="A150" s="7">
        <v>104</v>
      </c>
      <c r="B150" s="1">
        <f t="shared" si="16"/>
        <v>2036</v>
      </c>
      <c r="C150" s="8">
        <f t="shared" si="17"/>
        <v>49876</v>
      </c>
      <c r="D150" s="3">
        <f t="shared" si="14"/>
        <v>509821.086388904</v>
      </c>
      <c r="E150" s="3"/>
      <c r="F150" s="3">
        <f t="shared" si="15"/>
        <v>127455.271597222</v>
      </c>
      <c r="G150" s="3"/>
      <c r="H150" s="3"/>
      <c r="I150" s="3"/>
      <c r="J150" s="3"/>
      <c r="K150" s="14">
        <f t="shared" si="18"/>
        <v>0.0561</v>
      </c>
    </row>
    <row r="151" spans="1:11">
      <c r="A151" s="7">
        <v>105</v>
      </c>
      <c r="B151" s="1">
        <f t="shared" si="16"/>
        <v>2036</v>
      </c>
      <c r="C151" s="8">
        <f t="shared" si="17"/>
        <v>49907</v>
      </c>
      <c r="D151" s="3">
        <f t="shared" si="14"/>
        <v>382365.814791682</v>
      </c>
      <c r="E151" s="3"/>
      <c r="F151" s="3">
        <f t="shared" si="15"/>
        <v>127455.271597222</v>
      </c>
      <c r="G151" s="3"/>
      <c r="H151" s="3"/>
      <c r="I151" s="3"/>
      <c r="J151" s="3"/>
      <c r="K151" s="14">
        <f t="shared" si="18"/>
        <v>0.0561</v>
      </c>
    </row>
    <row r="152" spans="1:11">
      <c r="A152" s="7">
        <v>106</v>
      </c>
      <c r="B152" s="1">
        <f t="shared" si="16"/>
        <v>2036</v>
      </c>
      <c r="C152" s="8">
        <f t="shared" si="17"/>
        <v>49938</v>
      </c>
      <c r="D152" s="3">
        <f t="shared" si="14"/>
        <v>254910.54319446</v>
      </c>
      <c r="E152" s="3"/>
      <c r="F152" s="3">
        <f t="shared" si="15"/>
        <v>127455.271597222</v>
      </c>
      <c r="G152" s="3"/>
      <c r="H152" s="3"/>
      <c r="I152" s="3"/>
      <c r="J152" s="3"/>
      <c r="K152" s="14">
        <f t="shared" si="18"/>
        <v>0.0561</v>
      </c>
    </row>
    <row r="153" spans="1:11">
      <c r="A153" s="7">
        <v>107</v>
      </c>
      <c r="B153" s="1">
        <f t="shared" si="16"/>
        <v>2036</v>
      </c>
      <c r="C153" s="8">
        <f t="shared" si="17"/>
        <v>49968</v>
      </c>
      <c r="D153" s="3">
        <f t="shared" si="14"/>
        <v>127455.271597238</v>
      </c>
      <c r="E153" s="3"/>
      <c r="F153" s="3">
        <f t="shared" si="15"/>
        <v>127455.271597222</v>
      </c>
      <c r="G153" s="3"/>
      <c r="H153" s="3"/>
      <c r="I153" s="3"/>
      <c r="J153" s="3"/>
      <c r="K153" s="14">
        <f t="shared" si="18"/>
        <v>0.0561</v>
      </c>
    </row>
    <row r="154" ht="15.75" spans="1:11">
      <c r="A154" s="7">
        <v>108</v>
      </c>
      <c r="B154" s="1">
        <f t="shared" si="16"/>
        <v>2036</v>
      </c>
      <c r="C154" s="8">
        <f t="shared" si="17"/>
        <v>49999</v>
      </c>
      <c r="D154" s="3">
        <f t="shared" si="14"/>
        <v>1.61817297339439e-8</v>
      </c>
      <c r="E154" s="3"/>
      <c r="F154" s="3">
        <f t="shared" si="15"/>
        <v>127455.271597222</v>
      </c>
      <c r="G154" s="3"/>
      <c r="H154" s="3"/>
      <c r="I154" s="3"/>
      <c r="J154" s="3"/>
      <c r="K154" s="14">
        <f t="shared" si="18"/>
        <v>0.0561</v>
      </c>
    </row>
    <row r="155" spans="1:31">
      <c r="A155" s="5"/>
      <c r="B155" s="6"/>
      <c r="C155" s="20"/>
      <c r="D155" s="21"/>
      <c r="E155" s="21">
        <f>SUM(E9:E154)</f>
        <v>-21143017.16</v>
      </c>
      <c r="F155" s="21">
        <f>SUM(F12:F154)</f>
        <v>21143017.1599999</v>
      </c>
      <c r="G155" s="21">
        <f>SUM(G10:G154)</f>
        <v>0</v>
      </c>
      <c r="H155" s="21">
        <f>SUM(H10:H154)</f>
        <v>0</v>
      </c>
      <c r="I155" s="21">
        <f>SUM(I10:I154)</f>
        <v>0</v>
      </c>
      <c r="J155" s="21">
        <f>SUM(J11:J154)</f>
        <v>0</v>
      </c>
      <c r="K155" s="23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</row>
    <row r="156" spans="3:11">
      <c r="C156" s="8"/>
      <c r="D156" s="3"/>
      <c r="E156" s="3"/>
      <c r="F156" s="3"/>
      <c r="G156" s="3"/>
      <c r="H156" s="3">
        <f>H155+I155</f>
        <v>0</v>
      </c>
      <c r="I156" s="3"/>
      <c r="J156" s="3"/>
      <c r="K156" s="24"/>
    </row>
    <row r="157" spans="3:11">
      <c r="C157" s="8"/>
      <c r="D157" s="3"/>
      <c r="E157" s="3"/>
      <c r="F157" s="3"/>
      <c r="G157" s="18">
        <f>G155+J155</f>
        <v>0</v>
      </c>
      <c r="H157" s="3"/>
      <c r="I157" s="3"/>
      <c r="J157" s="3"/>
      <c r="K157" s="24"/>
    </row>
    <row r="158" spans="3:11">
      <c r="C158" s="8"/>
      <c r="D158" s="3"/>
      <c r="E158" s="3"/>
      <c r="F158" s="3"/>
      <c r="G158" s="3"/>
      <c r="H158" s="3"/>
      <c r="I158" s="3"/>
      <c r="J158" s="3"/>
      <c r="K158" s="24"/>
    </row>
    <row r="159" spans="1:21">
      <c r="A159" t="s">
        <v>2</v>
      </c>
      <c r="B159" s="1">
        <v>2017</v>
      </c>
      <c r="C159" s="8">
        <v>2018</v>
      </c>
      <c r="D159" s="3">
        <v>2019</v>
      </c>
      <c r="E159" s="3">
        <v>2020</v>
      </c>
      <c r="F159" s="3">
        <v>2021</v>
      </c>
      <c r="G159" s="3">
        <v>2022</v>
      </c>
      <c r="H159" s="3">
        <v>2023</v>
      </c>
      <c r="I159" s="3">
        <v>2024</v>
      </c>
      <c r="J159" s="3">
        <v>2025</v>
      </c>
      <c r="K159" s="24">
        <v>2026</v>
      </c>
      <c r="L159">
        <v>2027</v>
      </c>
      <c r="M159">
        <v>2028</v>
      </c>
      <c r="N159">
        <v>2029</v>
      </c>
      <c r="O159">
        <v>2030</v>
      </c>
      <c r="P159">
        <v>2031</v>
      </c>
      <c r="Q159">
        <v>2032</v>
      </c>
      <c r="R159">
        <v>2033</v>
      </c>
      <c r="S159">
        <v>2034</v>
      </c>
      <c r="T159">
        <v>2035</v>
      </c>
      <c r="U159">
        <v>2036</v>
      </c>
    </row>
    <row r="160" spans="1:21">
      <c r="A160" t="s">
        <v>4</v>
      </c>
      <c r="B160" s="1">
        <v>0</v>
      </c>
      <c r="C160" s="8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24">
        <v>0</v>
      </c>
      <c r="L160">
        <v>7505.30309909722</v>
      </c>
      <c r="M160">
        <v>1529.46325916666</v>
      </c>
      <c r="N160">
        <v>1529.46325916666</v>
      </c>
      <c r="O160">
        <v>1529.46325916666</v>
      </c>
      <c r="P160">
        <v>1529.46325916666</v>
      </c>
      <c r="Q160">
        <v>1529.46325916666</v>
      </c>
      <c r="R160">
        <v>1529.46325916666</v>
      </c>
      <c r="S160">
        <v>1529.46325916666</v>
      </c>
      <c r="T160">
        <v>1529.46325916666</v>
      </c>
      <c r="U160">
        <v>1402.00798756944</v>
      </c>
    </row>
    <row r="161" spans="1:21">
      <c r="A161" t="s">
        <v>6</v>
      </c>
      <c r="B161" s="1">
        <v>0</v>
      </c>
      <c r="C161" s="8">
        <v>0</v>
      </c>
      <c r="D161" s="3">
        <v>0</v>
      </c>
      <c r="E161" s="3">
        <v>0</v>
      </c>
      <c r="F161" s="3">
        <v>0</v>
      </c>
      <c r="G161" s="3">
        <v>0</v>
      </c>
      <c r="H161" s="16">
        <v>0</v>
      </c>
      <c r="I161" s="3">
        <v>0</v>
      </c>
      <c r="J161" s="3">
        <v>0</v>
      </c>
      <c r="K161" s="24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</row>
    <row r="162" spans="1:21">
      <c r="A162" t="s">
        <v>9</v>
      </c>
      <c r="B162" s="1">
        <v>0</v>
      </c>
      <c r="C162" s="8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24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</row>
    <row r="163" spans="3:11">
      <c r="C163" s="8"/>
      <c r="D163" s="3"/>
      <c r="E163" s="3"/>
      <c r="F163" s="3"/>
      <c r="G163" s="3"/>
      <c r="H163" s="3"/>
      <c r="I163" s="3"/>
      <c r="J163" s="3"/>
      <c r="K163" s="24"/>
    </row>
    <row r="164" spans="3:11">
      <c r="C164" s="8"/>
      <c r="D164" s="3"/>
      <c r="E164" s="3"/>
      <c r="F164" s="3"/>
      <c r="G164" s="3"/>
      <c r="H164" s="3"/>
      <c r="I164" s="3"/>
      <c r="J164" s="3"/>
      <c r="K164" s="24"/>
    </row>
    <row r="165" spans="3:11">
      <c r="C165" s="8"/>
      <c r="D165" s="3"/>
      <c r="E165" s="3"/>
      <c r="F165" s="3"/>
      <c r="G165" s="3"/>
      <c r="H165" s="3"/>
      <c r="I165" s="3"/>
      <c r="J165" s="3"/>
      <c r="K165" s="24"/>
    </row>
    <row r="166" spans="3:11">
      <c r="C166" s="8"/>
      <c r="D166" s="3"/>
      <c r="E166" s="3"/>
      <c r="F166" s="3"/>
      <c r="G166" s="3"/>
      <c r="H166" s="3"/>
      <c r="I166" s="3"/>
      <c r="J166" s="3"/>
      <c r="K166" s="24"/>
    </row>
    <row r="167" spans="3:11">
      <c r="C167" s="8"/>
      <c r="D167" s="3"/>
      <c r="E167" s="3"/>
      <c r="F167" s="3"/>
      <c r="G167" s="3"/>
      <c r="H167" s="3"/>
      <c r="I167" s="3"/>
      <c r="J167" s="3"/>
      <c r="K167" s="24"/>
    </row>
    <row r="168" spans="3:11">
      <c r="C168" s="8"/>
      <c r="D168" s="3"/>
      <c r="E168" s="3"/>
      <c r="F168" s="3"/>
      <c r="G168" s="3"/>
      <c r="H168" s="3"/>
      <c r="I168" s="3"/>
      <c r="J168" s="3"/>
      <c r="K168" s="24"/>
    </row>
    <row r="169" spans="3:11">
      <c r="C169" s="8"/>
      <c r="D169" s="3"/>
      <c r="E169" s="3"/>
      <c r="F169" s="3"/>
      <c r="G169" s="3"/>
      <c r="H169" s="3"/>
      <c r="I169" s="3"/>
      <c r="J169" s="3"/>
      <c r="K169" s="24"/>
    </row>
    <row r="170" spans="3:11">
      <c r="C170" s="8"/>
      <c r="D170" s="3"/>
      <c r="E170" s="3"/>
      <c r="F170" s="3"/>
      <c r="G170" s="3"/>
      <c r="H170" s="3"/>
      <c r="I170" s="3"/>
      <c r="J170" s="3"/>
      <c r="K170" s="24"/>
    </row>
    <row r="171" spans="3:11">
      <c r="C171" s="8"/>
      <c r="D171" s="3"/>
      <c r="E171" s="3"/>
      <c r="F171" s="3"/>
      <c r="G171" s="3"/>
      <c r="H171" s="3"/>
      <c r="I171" s="3"/>
      <c r="J171" s="3"/>
      <c r="K171" s="24"/>
    </row>
    <row r="172" spans="3:11">
      <c r="C172" s="8"/>
      <c r="D172" s="3"/>
      <c r="E172" s="3"/>
      <c r="F172" s="3"/>
      <c r="G172" s="3"/>
      <c r="H172" s="3"/>
      <c r="I172" s="3"/>
      <c r="J172" s="3"/>
      <c r="K172" s="24"/>
    </row>
    <row r="173" spans="3:11">
      <c r="C173" s="8"/>
      <c r="D173" s="3"/>
      <c r="E173" s="3"/>
      <c r="F173" s="3"/>
      <c r="G173" s="3"/>
      <c r="H173" s="3"/>
      <c r="I173" s="3"/>
      <c r="J173" s="3"/>
      <c r="K173" s="24"/>
    </row>
    <row r="174" spans="3:11">
      <c r="C174" s="8"/>
      <c r="D174" s="3"/>
      <c r="E174" s="3"/>
      <c r="F174" s="3"/>
      <c r="G174" s="3"/>
      <c r="H174" s="3"/>
      <c r="I174" s="3"/>
      <c r="J174" s="3"/>
      <c r="K174" s="24"/>
    </row>
    <row r="175" spans="3:11">
      <c r="C175" s="8"/>
      <c r="D175" s="3"/>
      <c r="E175" s="3"/>
      <c r="F175" s="3"/>
      <c r="G175" s="3"/>
      <c r="H175" s="3"/>
      <c r="I175" s="3"/>
      <c r="J175" s="3"/>
      <c r="K175" s="24"/>
    </row>
    <row r="176" spans="3:11">
      <c r="C176" s="8"/>
      <c r="D176" s="3"/>
      <c r="E176" s="3"/>
      <c r="F176" s="3"/>
      <c r="G176" s="3"/>
      <c r="H176" s="3"/>
      <c r="I176" s="3"/>
      <c r="J176" s="3"/>
      <c r="K176" s="24"/>
    </row>
    <row r="177" spans="3:11">
      <c r="C177" s="8"/>
      <c r="D177" s="3"/>
      <c r="E177" s="3"/>
      <c r="F177" s="3"/>
      <c r="G177" s="3"/>
      <c r="H177" s="3"/>
      <c r="I177" s="3"/>
      <c r="J177" s="3"/>
      <c r="K177" s="24"/>
    </row>
    <row r="178" spans="3:11">
      <c r="C178" s="8"/>
      <c r="D178" s="3"/>
      <c r="E178" s="3"/>
      <c r="F178" s="3"/>
      <c r="G178" s="3"/>
      <c r="H178" s="3"/>
      <c r="I178" s="3"/>
      <c r="J178" s="3"/>
      <c r="K178" s="24"/>
    </row>
    <row r="179" spans="3:11">
      <c r="C179" s="8"/>
      <c r="D179" s="3"/>
      <c r="E179" s="3"/>
      <c r="F179" s="3"/>
      <c r="G179" s="3"/>
      <c r="H179" s="3"/>
      <c r="I179" s="3"/>
      <c r="J179" s="3"/>
      <c r="K179" s="24"/>
    </row>
    <row r="180" spans="3:11">
      <c r="C180" s="8"/>
      <c r="D180" s="3"/>
      <c r="E180" s="3"/>
      <c r="F180" s="3"/>
      <c r="G180" s="3"/>
      <c r="H180" s="3"/>
      <c r="I180" s="3"/>
      <c r="J180" s="3"/>
      <c r="K180" s="24"/>
    </row>
    <row r="181" spans="3:11">
      <c r="C181" s="8"/>
      <c r="D181" s="3"/>
      <c r="E181" s="3"/>
      <c r="F181" s="3"/>
      <c r="G181" s="3"/>
      <c r="H181" s="3"/>
      <c r="I181" s="3"/>
      <c r="J181" s="3"/>
      <c r="K181" s="24"/>
    </row>
    <row r="182" spans="3:11">
      <c r="C182" s="8"/>
      <c r="D182" s="3"/>
      <c r="E182" s="3"/>
      <c r="F182" s="3"/>
      <c r="G182" s="3"/>
      <c r="H182" s="3"/>
      <c r="I182" s="3"/>
      <c r="J182" s="3"/>
      <c r="K182" s="24"/>
    </row>
    <row r="183" spans="3:11">
      <c r="C183" s="8"/>
      <c r="D183" s="3"/>
      <c r="E183" s="3"/>
      <c r="F183" s="3"/>
      <c r="G183" s="3"/>
      <c r="H183" s="3"/>
      <c r="I183" s="3"/>
      <c r="J183" s="3"/>
      <c r="K183" s="24"/>
    </row>
    <row r="184" spans="3:11">
      <c r="C184" s="8"/>
      <c r="D184" s="3"/>
      <c r="E184" s="3"/>
      <c r="F184" s="3"/>
      <c r="G184" s="3"/>
      <c r="H184" s="3"/>
      <c r="I184" s="3"/>
      <c r="J184" s="3"/>
      <c r="K184" s="24"/>
    </row>
    <row r="185" spans="3:11">
      <c r="C185" s="8"/>
      <c r="D185" s="3"/>
      <c r="E185" s="3"/>
      <c r="F185" s="3"/>
      <c r="G185" s="3"/>
      <c r="H185" s="3"/>
      <c r="I185" s="3"/>
      <c r="J185" s="3"/>
      <c r="K185" s="24"/>
    </row>
    <row r="186" spans="3:11">
      <c r="C186" s="8"/>
      <c r="D186" s="3"/>
      <c r="E186" s="3"/>
      <c r="F186" s="3"/>
      <c r="G186" s="3"/>
      <c r="H186" s="3"/>
      <c r="I186" s="3"/>
      <c r="J186" s="3"/>
      <c r="K186" s="24"/>
    </row>
    <row r="187" spans="1:12">
      <c r="A187" s="22"/>
      <c r="B187" s="22"/>
      <c r="C187" s="22"/>
      <c r="D187" s="22"/>
      <c r="E187" s="18"/>
      <c r="F187" s="18"/>
      <c r="G187" s="18"/>
      <c r="H187" s="18"/>
      <c r="I187" s="18"/>
      <c r="J187" s="18"/>
      <c r="K187" s="25" t="s">
        <v>20</v>
      </c>
      <c r="L187" s="11"/>
    </row>
    <row r="188" spans="3:11">
      <c r="C188" s="9"/>
      <c r="D188" s="3"/>
      <c r="E188" s="3"/>
      <c r="F188" s="3"/>
      <c r="G188" s="3"/>
      <c r="H188" s="3"/>
      <c r="I188" s="3"/>
      <c r="J188" s="3"/>
      <c r="K188" s="3"/>
    </row>
    <row r="189" spans="3:11">
      <c r="C189" s="9"/>
      <c r="D189" s="3"/>
      <c r="E189" s="3"/>
      <c r="F189" s="3"/>
      <c r="G189" s="3"/>
      <c r="H189" s="3"/>
      <c r="I189" s="3"/>
      <c r="J189" s="3"/>
      <c r="K189" s="3"/>
    </row>
    <row r="190" spans="3:11">
      <c r="C190" s="9"/>
      <c r="D190" s="3"/>
      <c r="E190" s="3"/>
      <c r="F190" s="3"/>
      <c r="G190" s="3"/>
      <c r="H190" s="3"/>
      <c r="I190" s="3"/>
      <c r="J190" s="3"/>
      <c r="K190" s="3"/>
    </row>
    <row r="191" spans="3:11">
      <c r="C191" s="9"/>
      <c r="D191" s="3"/>
      <c r="E191" s="3"/>
      <c r="F191" s="3"/>
      <c r="G191" s="3"/>
      <c r="H191" s="3"/>
      <c r="I191" s="3"/>
      <c r="J191" s="3"/>
      <c r="K191" s="3"/>
    </row>
    <row r="192" spans="3:11">
      <c r="C192" s="9"/>
      <c r="D192" s="3"/>
      <c r="E192" s="3"/>
      <c r="F192" s="3"/>
      <c r="G192" s="3"/>
      <c r="H192" s="3"/>
      <c r="I192" s="3"/>
      <c r="J192" s="3"/>
      <c r="K192" s="3"/>
    </row>
    <row r="193" spans="3:11">
      <c r="C193" s="9"/>
      <c r="D193" s="3"/>
      <c r="E193" s="3"/>
      <c r="F193" s="3"/>
      <c r="G193" s="3"/>
      <c r="H193" s="3"/>
      <c r="I193" s="3"/>
      <c r="J193" s="3"/>
      <c r="K193" s="3"/>
    </row>
    <row r="194" spans="3:11">
      <c r="C194" s="9"/>
      <c r="D194" s="3"/>
      <c r="E194" s="3"/>
      <c r="F194" s="3"/>
      <c r="G194" s="3"/>
      <c r="H194" s="3"/>
      <c r="I194" s="3"/>
      <c r="J194" s="3"/>
      <c r="K194" s="3"/>
    </row>
    <row r="195" spans="3:11">
      <c r="C195" s="9"/>
      <c r="D195" s="3"/>
      <c r="E195" s="3"/>
      <c r="F195" s="3"/>
      <c r="G195" s="3"/>
      <c r="H195" s="3"/>
      <c r="I195" s="3"/>
      <c r="J195" s="3"/>
      <c r="K195" s="3"/>
    </row>
    <row r="196" spans="3:11">
      <c r="C196" s="9"/>
      <c r="D196" s="3"/>
      <c r="E196" s="3"/>
      <c r="F196" s="3"/>
      <c r="G196" s="3"/>
      <c r="H196" s="3"/>
      <c r="I196" s="3"/>
      <c r="J196" s="3"/>
      <c r="K196" s="3"/>
    </row>
    <row r="197" spans="3:11">
      <c r="C197" s="9"/>
      <c r="D197" s="3"/>
      <c r="E197" s="3"/>
      <c r="F197" s="3"/>
      <c r="G197" s="3"/>
      <c r="H197" s="3"/>
      <c r="I197" s="3"/>
      <c r="J197" s="3"/>
      <c r="K197" s="3"/>
    </row>
    <row r="198" spans="3:11">
      <c r="C198" s="9"/>
      <c r="D198" s="3"/>
      <c r="E198" s="3"/>
      <c r="F198" s="3"/>
      <c r="G198" s="3"/>
      <c r="H198" s="3"/>
      <c r="I198" s="3"/>
      <c r="J198" s="3"/>
      <c r="K198" s="3"/>
    </row>
    <row r="199" spans="3:11">
      <c r="C199" s="9"/>
      <c r="D199" s="3"/>
      <c r="E199" s="3"/>
      <c r="F199" s="3"/>
      <c r="G199" s="3"/>
      <c r="H199" s="3"/>
      <c r="I199" s="3"/>
      <c r="J199" s="3"/>
      <c r="K199" s="3"/>
    </row>
    <row r="200" spans="3:11">
      <c r="C200" s="9"/>
      <c r="D200" s="3"/>
      <c r="E200" s="3"/>
      <c r="F200" s="3"/>
      <c r="G200" s="3"/>
      <c r="H200" s="3"/>
      <c r="I200" s="3"/>
      <c r="J200" s="3"/>
      <c r="K200" s="3"/>
    </row>
    <row r="201" spans="3:11">
      <c r="C201" s="9"/>
      <c r="D201" s="3"/>
      <c r="E201" s="3"/>
      <c r="F201" s="3"/>
      <c r="G201" s="3"/>
      <c r="H201" s="3"/>
      <c r="I201" s="3"/>
      <c r="J201" s="3"/>
      <c r="K201" s="3"/>
    </row>
    <row r="202" spans="3:11">
      <c r="C202" s="9"/>
      <c r="D202" s="3"/>
      <c r="E202" s="3"/>
      <c r="F202" s="3"/>
      <c r="G202" s="3"/>
      <c r="H202" s="3"/>
      <c r="I202" s="3"/>
      <c r="J202" s="3"/>
      <c r="K202" s="3"/>
    </row>
    <row r="203" spans="3:11">
      <c r="C203" s="9"/>
      <c r="D203" s="3"/>
      <c r="E203" s="3"/>
      <c r="F203" s="3"/>
      <c r="G203" s="3"/>
      <c r="H203" s="3"/>
      <c r="I203" s="3"/>
      <c r="J203" s="3"/>
      <c r="K203" s="3"/>
    </row>
    <row r="204" spans="3:11">
      <c r="C204" s="9"/>
      <c r="D204" s="3"/>
      <c r="E204" s="3"/>
      <c r="F204" s="3"/>
      <c r="G204" s="3"/>
      <c r="H204" s="3"/>
      <c r="I204" s="3"/>
      <c r="J204" s="3"/>
      <c r="K204" s="3"/>
    </row>
    <row r="205" spans="3:11">
      <c r="C205" s="9"/>
      <c r="D205" s="3"/>
      <c r="E205" s="3"/>
      <c r="F205" s="3"/>
      <c r="G205" s="3"/>
      <c r="H205" s="3"/>
      <c r="I205" s="3"/>
      <c r="J205" s="3"/>
      <c r="K205" s="3"/>
    </row>
    <row r="206" spans="3:11">
      <c r="C206" s="9"/>
      <c r="D206" s="3"/>
      <c r="E206" s="3"/>
      <c r="F206" s="3"/>
      <c r="G206" s="3"/>
      <c r="H206" s="3"/>
      <c r="I206" s="3"/>
      <c r="J206" s="3"/>
      <c r="K206" s="3"/>
    </row>
    <row r="207" spans="3:11">
      <c r="C207" s="9"/>
      <c r="D207" s="3"/>
      <c r="E207" s="3"/>
      <c r="F207" s="3"/>
      <c r="G207" s="3"/>
      <c r="H207" s="3"/>
      <c r="I207" s="3"/>
      <c r="J207" s="3"/>
      <c r="K207" s="3"/>
    </row>
    <row r="208" spans="3:11">
      <c r="C208" s="9"/>
      <c r="D208" s="3"/>
      <c r="E208" s="3"/>
      <c r="F208" s="3"/>
      <c r="G208" s="3"/>
      <c r="H208" s="3"/>
      <c r="I208" s="3"/>
      <c r="J208" s="3"/>
      <c r="K208" s="3"/>
    </row>
    <row r="209" spans="3:11">
      <c r="C209" s="9"/>
      <c r="D209" s="3"/>
      <c r="E209" s="3"/>
      <c r="F209" s="3"/>
      <c r="G209" s="3"/>
      <c r="H209" s="3"/>
      <c r="I209" s="3"/>
      <c r="J209" s="3"/>
      <c r="K209" s="3"/>
    </row>
    <row r="210" spans="3:11">
      <c r="C210" s="9"/>
      <c r="D210" s="3"/>
      <c r="E210" s="3"/>
      <c r="F210" s="3"/>
      <c r="G210" s="3"/>
      <c r="H210" s="3"/>
      <c r="I210" s="3"/>
      <c r="J210" s="3"/>
      <c r="K210" s="3"/>
    </row>
    <row r="211" spans="3:11">
      <c r="C211" s="9"/>
      <c r="D211" s="3"/>
      <c r="E211" s="3"/>
      <c r="F211" s="3"/>
      <c r="G211" s="3"/>
      <c r="H211" s="3"/>
      <c r="I211" s="3"/>
      <c r="J211" s="3"/>
      <c r="K211" s="3"/>
    </row>
    <row r="212" spans="3:11">
      <c r="C212" s="9"/>
      <c r="D212" s="3"/>
      <c r="E212" s="3"/>
      <c r="F212" s="3"/>
      <c r="G212" s="3"/>
      <c r="H212" s="3"/>
      <c r="I212" s="3"/>
      <c r="J212" s="3"/>
      <c r="K212" s="3"/>
    </row>
    <row r="213" spans="3:11">
      <c r="C213" s="9"/>
      <c r="D213" s="3"/>
      <c r="E213" s="3"/>
      <c r="F213" s="3"/>
      <c r="G213" s="3"/>
      <c r="H213" s="3"/>
      <c r="I213" s="3"/>
      <c r="J213" s="3"/>
      <c r="K213" s="3"/>
    </row>
    <row r="214" spans="3:11">
      <c r="C214" s="9"/>
      <c r="D214" s="3"/>
      <c r="E214" s="3"/>
      <c r="F214" s="3"/>
      <c r="G214" s="3"/>
      <c r="H214" s="3"/>
      <c r="I214" s="3"/>
      <c r="J214" s="3"/>
      <c r="K214" s="3"/>
    </row>
    <row r="215" spans="3:11">
      <c r="C215" s="9"/>
      <c r="D215" s="3"/>
      <c r="E215" s="3"/>
      <c r="F215" s="3"/>
      <c r="G215" s="3"/>
      <c r="H215" s="3"/>
      <c r="I215" s="3"/>
      <c r="J215" s="3"/>
      <c r="K215" s="3"/>
    </row>
    <row r="216" spans="3:11">
      <c r="C216" s="9"/>
      <c r="D216" s="3"/>
      <c r="E216" s="3"/>
      <c r="F216" s="3"/>
      <c r="G216" s="3"/>
      <c r="H216" s="3"/>
      <c r="I216" s="3"/>
      <c r="J216" s="3"/>
      <c r="K216" s="3"/>
    </row>
    <row r="217" spans="3:11">
      <c r="C217" s="9"/>
      <c r="D217" s="3"/>
      <c r="E217" s="3"/>
      <c r="F217" s="3"/>
      <c r="G217" s="3"/>
      <c r="H217" s="3"/>
      <c r="I217" s="3"/>
      <c r="J217" s="3"/>
      <c r="K217" s="3"/>
    </row>
    <row r="218" spans="3:11">
      <c r="C218" s="9"/>
      <c r="D218" s="3"/>
      <c r="E218" s="3"/>
      <c r="F218" s="3"/>
      <c r="G218" s="3"/>
      <c r="H218" s="3"/>
      <c r="I218" s="3"/>
      <c r="J218" s="3"/>
      <c r="K218" s="3"/>
    </row>
    <row r="219" spans="3:11">
      <c r="C219" s="9"/>
      <c r="D219" s="3"/>
      <c r="E219" s="3"/>
      <c r="F219" s="3"/>
      <c r="G219" s="3"/>
      <c r="H219" s="3"/>
      <c r="I219" s="3"/>
      <c r="J219" s="3"/>
      <c r="K219" s="3"/>
    </row>
    <row r="220" spans="3:11">
      <c r="C220" s="9"/>
      <c r="D220" s="3"/>
      <c r="E220" s="3"/>
      <c r="F220" s="3"/>
      <c r="G220" s="3"/>
      <c r="H220" s="3"/>
      <c r="I220" s="3"/>
      <c r="J220" s="3"/>
      <c r="K220" s="3"/>
    </row>
    <row r="221" spans="3:11">
      <c r="C221" s="9"/>
      <c r="D221" s="3"/>
      <c r="E221" s="3"/>
      <c r="F221" s="3"/>
      <c r="G221" s="3"/>
      <c r="H221" s="3"/>
      <c r="I221" s="3"/>
      <c r="J221" s="3"/>
      <c r="K221" s="3"/>
    </row>
    <row r="222" spans="3:11">
      <c r="C222" s="9"/>
      <c r="D222" s="3"/>
      <c r="E222" s="3"/>
      <c r="F222" s="3"/>
      <c r="G222" s="3"/>
      <c r="H222" s="3"/>
      <c r="I222" s="3"/>
      <c r="J222" s="3"/>
      <c r="K222" s="3"/>
    </row>
    <row r="223" spans="3:11">
      <c r="C223" s="9"/>
      <c r="D223" s="3"/>
      <c r="E223" s="3"/>
      <c r="F223" s="3"/>
      <c r="G223" s="3"/>
      <c r="H223" s="3"/>
      <c r="I223" s="3"/>
      <c r="J223" s="3"/>
      <c r="K223" s="3"/>
    </row>
    <row r="224" spans="3:11">
      <c r="C224" s="9"/>
      <c r="D224" s="3"/>
      <c r="E224" s="3"/>
      <c r="F224" s="3"/>
      <c r="G224" s="3"/>
      <c r="H224" s="3"/>
      <c r="I224" s="3"/>
      <c r="J224" s="3"/>
      <c r="K224" s="3"/>
    </row>
    <row r="225" spans="3:11">
      <c r="C225" s="9"/>
      <c r="D225" s="3"/>
      <c r="E225" s="3"/>
      <c r="F225" s="3"/>
      <c r="G225" s="3"/>
      <c r="H225" s="3"/>
      <c r="I225" s="3"/>
      <c r="J225" s="3"/>
      <c r="K225" s="3"/>
    </row>
    <row r="226" spans="3:11">
      <c r="C226" s="9"/>
      <c r="D226" s="3"/>
      <c r="E226" s="3"/>
      <c r="F226" s="3"/>
      <c r="G226" s="3"/>
      <c r="H226" s="3"/>
      <c r="I226" s="3"/>
      <c r="J226" s="3"/>
      <c r="K226" s="3"/>
    </row>
    <row r="227" spans="3:11">
      <c r="C227" s="9"/>
      <c r="D227" s="3"/>
      <c r="E227" s="3"/>
      <c r="F227" s="3"/>
      <c r="G227" s="3"/>
      <c r="H227" s="3"/>
      <c r="I227" s="3"/>
      <c r="J227" s="3"/>
      <c r="K227" s="3"/>
    </row>
    <row r="228" spans="3:11">
      <c r="C228" s="9"/>
      <c r="D228" s="3"/>
      <c r="E228" s="3"/>
      <c r="F228" s="3"/>
      <c r="G228" s="3"/>
      <c r="H228" s="3"/>
      <c r="I228" s="3"/>
      <c r="J228" s="3"/>
      <c r="K228" s="3"/>
    </row>
    <row r="229" spans="3:11">
      <c r="C229" s="9"/>
      <c r="D229" s="3"/>
      <c r="E229" s="3"/>
      <c r="F229" s="3"/>
      <c r="G229" s="3"/>
      <c r="H229" s="3"/>
      <c r="I229" s="3"/>
      <c r="J229" s="3"/>
      <c r="K229" s="3"/>
    </row>
    <row r="230" spans="3:11">
      <c r="C230" s="9"/>
      <c r="D230" s="3"/>
      <c r="E230" s="3"/>
      <c r="F230" s="3"/>
      <c r="G230" s="3"/>
      <c r="H230" s="3"/>
      <c r="I230" s="3"/>
      <c r="J230" s="3"/>
      <c r="K230" s="3"/>
    </row>
    <row r="231" spans="3:11">
      <c r="C231" s="9"/>
      <c r="D231" s="3"/>
      <c r="E231" s="3"/>
      <c r="F231" s="3"/>
      <c r="G231" s="3"/>
      <c r="H231" s="3"/>
      <c r="I231" s="3"/>
      <c r="J231" s="3"/>
      <c r="K231" s="3"/>
    </row>
    <row r="232" spans="3:11">
      <c r="C232" s="9"/>
      <c r="D232" s="3"/>
      <c r="E232" s="3"/>
      <c r="F232" s="3"/>
      <c r="G232" s="3"/>
      <c r="H232" s="3"/>
      <c r="I232" s="3"/>
      <c r="J232" s="3"/>
      <c r="K232" s="3"/>
    </row>
    <row r="233" spans="3:11">
      <c r="C233" s="9"/>
      <c r="D233" s="3"/>
      <c r="E233" s="3"/>
      <c r="F233" s="3"/>
      <c r="G233" s="3"/>
      <c r="H233" s="3"/>
      <c r="I233" s="3"/>
      <c r="J233" s="3"/>
      <c r="K233" s="3"/>
    </row>
    <row r="234" spans="3:11">
      <c r="C234" s="9"/>
      <c r="D234" s="3"/>
      <c r="E234" s="3"/>
      <c r="F234" s="3"/>
      <c r="G234" s="3"/>
      <c r="H234" s="3"/>
      <c r="I234" s="3"/>
      <c r="J234" s="3"/>
      <c r="K234" s="3"/>
    </row>
    <row r="235" spans="3:11">
      <c r="C235" s="9"/>
      <c r="D235" s="3"/>
      <c r="E235" s="3"/>
      <c r="F235" s="3"/>
      <c r="G235" s="3"/>
      <c r="H235" s="3"/>
      <c r="I235" s="3"/>
      <c r="J235" s="3"/>
      <c r="K235" s="3"/>
    </row>
    <row r="236" spans="3:11">
      <c r="C236" s="9"/>
      <c r="D236" s="3"/>
      <c r="E236" s="3"/>
      <c r="F236" s="3"/>
      <c r="G236" s="3"/>
      <c r="H236" s="3"/>
      <c r="I236" s="3"/>
      <c r="J236" s="3"/>
      <c r="K236" s="3"/>
    </row>
    <row r="237" spans="3:11">
      <c r="C237" s="9"/>
      <c r="D237" s="3"/>
      <c r="E237" s="3"/>
      <c r="F237" s="3"/>
      <c r="G237" s="3"/>
      <c r="H237" s="3"/>
      <c r="I237" s="3"/>
      <c r="J237" s="3"/>
      <c r="K237" s="3"/>
    </row>
    <row r="238" spans="3:11">
      <c r="C238" s="9"/>
      <c r="D238" s="3"/>
      <c r="E238" s="3"/>
      <c r="F238" s="3"/>
      <c r="G238" s="3"/>
      <c r="H238" s="3"/>
      <c r="I238" s="3"/>
      <c r="J238" s="3"/>
      <c r="K238" s="3"/>
    </row>
    <row r="239" spans="3:11">
      <c r="C239" s="9"/>
      <c r="D239" s="3"/>
      <c r="E239" s="3"/>
      <c r="F239" s="3"/>
      <c r="G239" s="3"/>
      <c r="H239" s="3"/>
      <c r="I239" s="3"/>
      <c r="J239" s="3"/>
      <c r="K239" s="3"/>
    </row>
    <row r="240" spans="3:11">
      <c r="C240" s="9"/>
      <c r="D240" s="3"/>
      <c r="E240" s="3"/>
      <c r="F240" s="3"/>
      <c r="G240" s="3"/>
      <c r="H240" s="3"/>
      <c r="I240" s="3"/>
      <c r="J240" s="3"/>
      <c r="K240" s="3"/>
    </row>
    <row r="241" spans="3:11">
      <c r="C241" s="9"/>
      <c r="D241" s="3"/>
      <c r="E241" s="3"/>
      <c r="F241" s="3"/>
      <c r="G241" s="3"/>
      <c r="H241" s="3"/>
      <c r="I241" s="3"/>
      <c r="J241" s="3"/>
      <c r="K241" s="3"/>
    </row>
    <row r="242" spans="3:11">
      <c r="C242" s="9"/>
      <c r="D242" s="3"/>
      <c r="E242" s="3"/>
      <c r="F242" s="3"/>
      <c r="G242" s="3"/>
      <c r="H242" s="3"/>
      <c r="I242" s="3"/>
      <c r="J242" s="3"/>
      <c r="K242" s="3"/>
    </row>
    <row r="243" spans="3:11">
      <c r="C243" s="9"/>
      <c r="D243" s="3"/>
      <c r="E243" s="3"/>
      <c r="F243" s="3"/>
      <c r="G243" s="3"/>
      <c r="H243" s="3"/>
      <c r="I243" s="3"/>
      <c r="J243" s="3"/>
      <c r="K243" s="3"/>
    </row>
    <row r="244" spans="3:11">
      <c r="C244" s="9"/>
      <c r="D244" s="3"/>
      <c r="E244" s="3"/>
      <c r="F244" s="3"/>
      <c r="G244" s="3"/>
      <c r="H244" s="3"/>
      <c r="I244" s="3"/>
      <c r="J244" s="3"/>
      <c r="K244" s="3"/>
    </row>
    <row r="245" spans="3:11">
      <c r="C245" s="9"/>
      <c r="D245" s="3"/>
      <c r="E245" s="3"/>
      <c r="F245" s="3"/>
      <c r="G245" s="3"/>
      <c r="H245" s="3"/>
      <c r="I245" s="3"/>
      <c r="J245" s="3"/>
      <c r="K245" s="3"/>
    </row>
    <row r="246" spans="3:11">
      <c r="C246" s="9"/>
      <c r="D246" s="3"/>
      <c r="E246" s="3"/>
      <c r="F246" s="3"/>
      <c r="G246" s="3"/>
      <c r="H246" s="3"/>
      <c r="I246" s="3"/>
      <c r="J246" s="3"/>
      <c r="K246" s="3"/>
    </row>
    <row r="247" spans="3:11">
      <c r="C247" s="9"/>
      <c r="D247" s="3"/>
      <c r="E247" s="3"/>
      <c r="F247" s="3"/>
      <c r="G247" s="3"/>
      <c r="H247" s="3"/>
      <c r="I247" s="3"/>
      <c r="J247" s="3"/>
      <c r="K247" s="3"/>
    </row>
    <row r="248" spans="3:11">
      <c r="C248" s="9"/>
      <c r="D248" s="3"/>
      <c r="E248" s="3"/>
      <c r="F248" s="3"/>
      <c r="G248" s="3"/>
      <c r="H248" s="3"/>
      <c r="I248" s="3"/>
      <c r="J248" s="3"/>
      <c r="K248" s="3"/>
    </row>
    <row r="249" spans="3:11">
      <c r="C249" s="9"/>
      <c r="D249" s="3"/>
      <c r="E249" s="3"/>
      <c r="F249" s="3"/>
      <c r="G249" s="3"/>
      <c r="H249" s="3"/>
      <c r="I249" s="3"/>
      <c r="J249" s="3"/>
      <c r="K249" s="3"/>
    </row>
    <row r="250" spans="3:11">
      <c r="C250" s="9"/>
      <c r="D250" s="3"/>
      <c r="E250" s="3"/>
      <c r="F250" s="3"/>
      <c r="G250" s="3"/>
      <c r="H250" s="3"/>
      <c r="I250" s="3"/>
      <c r="J250" s="3"/>
      <c r="K250" s="3"/>
    </row>
    <row r="251" spans="3:11">
      <c r="C251" s="9"/>
      <c r="D251" s="3"/>
      <c r="E251" s="3"/>
      <c r="F251" s="3"/>
      <c r="G251" s="3"/>
      <c r="H251" s="3"/>
      <c r="I251" s="3"/>
      <c r="J251" s="3"/>
      <c r="K251" s="3"/>
    </row>
    <row r="252" spans="3:11">
      <c r="C252" s="9"/>
      <c r="D252" s="3"/>
      <c r="E252" s="3"/>
      <c r="F252" s="3"/>
      <c r="G252" s="3"/>
      <c r="H252" s="3"/>
      <c r="I252" s="3"/>
      <c r="J252" s="3"/>
      <c r="K252" s="3"/>
    </row>
    <row r="253" spans="3:11">
      <c r="C253" s="9"/>
      <c r="D253" s="3"/>
      <c r="E253" s="3"/>
      <c r="F253" s="3"/>
      <c r="G253" s="3"/>
      <c r="H253" s="3"/>
      <c r="I253" s="3"/>
      <c r="J253" s="3"/>
      <c r="K253" s="3"/>
    </row>
    <row r="254" spans="3:11">
      <c r="C254" s="9"/>
      <c r="D254" s="3"/>
      <c r="E254" s="3"/>
      <c r="F254" s="3"/>
      <c r="G254" s="3"/>
      <c r="H254" s="3"/>
      <c r="I254" s="3"/>
      <c r="J254" s="3"/>
      <c r="K254" s="3"/>
    </row>
    <row r="255" spans="3:11">
      <c r="C255" s="9"/>
      <c r="D255" s="3"/>
      <c r="E255" s="3"/>
      <c r="F255" s="3"/>
      <c r="G255" s="3"/>
      <c r="H255" s="3"/>
      <c r="I255" s="3"/>
      <c r="J255" s="3"/>
      <c r="K255" s="3"/>
    </row>
    <row r="256" spans="3:11">
      <c r="C256" s="9"/>
      <c r="D256" s="3"/>
      <c r="E256" s="3"/>
      <c r="F256" s="3"/>
      <c r="G256" s="3"/>
      <c r="H256" s="3"/>
      <c r="I256" s="3"/>
      <c r="J256" s="3"/>
      <c r="K256" s="3"/>
    </row>
    <row r="257" spans="3:11">
      <c r="C257" s="9"/>
      <c r="D257" s="3"/>
      <c r="E257" s="3"/>
      <c r="F257" s="3"/>
      <c r="G257" s="3"/>
      <c r="H257" s="3"/>
      <c r="I257" s="3"/>
      <c r="J257" s="3"/>
      <c r="K257" s="3"/>
    </row>
    <row r="258" spans="3:11">
      <c r="C258" s="9"/>
      <c r="D258" s="3"/>
      <c r="E258" s="3"/>
      <c r="F258" s="3"/>
      <c r="G258" s="3"/>
      <c r="H258" s="3"/>
      <c r="I258" s="3"/>
      <c r="J258" s="3"/>
      <c r="K258" s="3"/>
    </row>
    <row r="259" spans="3:11">
      <c r="C259" s="9"/>
      <c r="D259" s="3"/>
      <c r="E259" s="3"/>
      <c r="F259" s="3"/>
      <c r="G259" s="3"/>
      <c r="H259" s="3"/>
      <c r="I259" s="3"/>
      <c r="J259" s="3"/>
      <c r="K259" s="3"/>
    </row>
    <row r="260" spans="3:11">
      <c r="C260" s="9"/>
      <c r="D260" s="3"/>
      <c r="E260" s="3"/>
      <c r="F260" s="3"/>
      <c r="G260" s="3"/>
      <c r="H260" s="3"/>
      <c r="I260" s="3"/>
      <c r="J260" s="3"/>
      <c r="K260" s="3"/>
    </row>
    <row r="261" spans="3:11">
      <c r="C261" s="9"/>
      <c r="D261" s="3"/>
      <c r="E261" s="3"/>
      <c r="F261" s="3"/>
      <c r="G261" s="3"/>
      <c r="H261" s="3"/>
      <c r="I261" s="3"/>
      <c r="J261" s="3"/>
      <c r="K261" s="3"/>
    </row>
    <row r="262" spans="3:11">
      <c r="C262" s="9"/>
      <c r="D262" s="3"/>
      <c r="E262" s="3"/>
      <c r="F262" s="3"/>
      <c r="G262" s="3"/>
      <c r="H262" s="3"/>
      <c r="I262" s="3"/>
      <c r="J262" s="3"/>
      <c r="K262" s="3"/>
    </row>
    <row r="263" spans="3:3">
      <c r="C263" s="9"/>
    </row>
  </sheetData>
  <mergeCells count="1">
    <mergeCell ref="A187:D187"/>
  </mergeCells>
  <pageMargins left="0.354166666666667" right="0.236111111111111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ImprumutNou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Emilia</cp:lastModifiedBy>
  <dcterms:created xsi:type="dcterms:W3CDTF">2024-09-17T11:48:00Z</dcterms:created>
  <dcterms:modified xsi:type="dcterms:W3CDTF">2024-09-19T07:14:29Z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2C36198F4AA843A2A0FFAEC98AB5F699_12</vt:lpwstr>
  </property>
  <property fmtid="{D5CDD505-2E9C-101B-9397-08002B2CF9AE}" pid="3" name="KSOProductBuildVer">
    <vt:lpwstr>1033-12.2.0.18283</vt:lpwstr>
  </property>
</Properties>
</file>